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БЮДЖЕТА'!$A$12:$G$566</definedName>
    <definedName name="_xlnm.Print_Titles" localSheetId="1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<sst xmlns="http://schemas.openxmlformats.org/spreadsheetml/2006/main" count="2247" uniqueCount="451">
  <si>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</si>
  <si>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</si>
  <si>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</si>
  <si>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</si>
  <si>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</si>
  <si>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</si>
  <si>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</si>
  <si>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</si>
  <si>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</si>
  <si>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</si>
  <si>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</si>
  <si>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</si>
  <si>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</si>
  <si>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</si>
  <si>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</si>
  <si>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</si>
  <si>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</si>
  <si>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</si>
  <si>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</si>
  <si>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</si>
  <si>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</si>
  <si>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</si>
  <si>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</si>
  <si>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</si>
  <si>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</si>
  <si>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</si>
  <si>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</si>
  <si>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</si>
  <si>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</si>
  <si>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</si>
  <si>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</si>
  <si>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</si>
  <si>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</si>
  <si>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</si>
  <si>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</si>
  <si>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</si>
  <si>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</si>
  <si>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</si>
  <si>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</si>
  <si>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</si>
  <si>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</si>
  <si>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</si>
  <si>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</si>
  <si>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</si>
  <si>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</si>
  <si>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</si>
  <si>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</si>
  <si>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</si>
  <si>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</si>
  <si>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</si>
  <si>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</si>
  <si>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</si>
  <si>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</si>
  <si>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</si>
  <si>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</si>
  <si>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</si>
  <si>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</si>
  <si>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</si>
  <si>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</si>
  <si>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</si>
  <si>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</si>
  <si>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</si>
  <si>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</si>
  <si>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</si>
  <si>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</si>
  <si>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</si>
  <si>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</si>
  <si>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</si>
  <si>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</si>
  <si>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</si>
  <si>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</si>
  <si>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</si>
  <si>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</si>
  <si>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</si>
  <si>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</si>
  <si>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</si>
  <si>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</si>
  <si>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</si>
  <si>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</si>
  <si>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</si>
  <si>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</si>
  <si>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</si>
  <si>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</si>
  <si>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</si>
  <si>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</si>
  <si>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</si>
  <si>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</si>
  <si>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</si>
  <si>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</si>
  <si>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</si>
  <si>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</si>
  <si>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</si>
  <si>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</si>
  <si>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</si>
  <si>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</si>
  <si>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</si>
  <si>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</si>
  <si>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</si>
  <si>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</si>
  <si>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</si>
  <si>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</si>
  <si>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</si>
  <si>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</si>
  <si>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</si>
  <si>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</si>
  <si>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</si>
  <si>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</si>
  <si>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</si>
  <si>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</si>
  <si>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</si>
  <si>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</si>
  <si>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</si>
  <si>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</si>
  <si>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</si>
  <si>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</si>
  <si>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</si>
  <si>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</si>
  <si>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</si>
  <si>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</si>
  <si>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</si>
  <si>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</si>
  <si>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</si>
  <si>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</si>
  <si>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</si>
  <si>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</si>
  <si>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</si>
  <si>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</si>
  <si>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</si>
  <si>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</si>
  <si>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</si>
  <si>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</si>
  <si>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</si>
  <si>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</si>
  <si>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</si>
  <si>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</si>
  <si>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</si>
  <si>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</si>
  <si>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</si>
  <si>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</si>
  <si>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</si>
  <si>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</si>
  <si>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</si>
  <si>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</si>
  <si>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</si>
  <si>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</si>
  <si>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</si>
  <si>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</si>
  <si>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</si>
  <si>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</si>
  <si>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</si>
  <si>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</si>
  <si>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</si>
  <si>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</si>
  <si>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</si>
  <si>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</si>
  <si>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</si>
  <si>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</si>
  <si>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</si>
  <si>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</si>
  <si>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</si>
  <si>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</si>
  <si>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</si>
  <si>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</si>
  <si>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</si>
  <si>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</si>
  <si>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</si>
  <si>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</si>
  <si>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</si>
  <si>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</si>
  <si>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</si>
  <si>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</si>
  <si>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</si>
  <si>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</si>
  <si>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</si>
  <si>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</si>
  <si>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</si>
  <si>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</si>
  <si>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</si>
  <si>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</si>
  <si>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</si>
  <si>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</si>
  <si>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</si>
  <si>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</si>
  <si>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</si>
  <si>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</si>
  <si>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</si>
  <si>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</si>
  <si>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</si>
  <si>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</si>
  <si>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</si>
  <si>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</si>
  <si>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</si>
  <si>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</si>
  <si>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</si>
  <si>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</si>
  <si>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</si>
  <si>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</si>
  <si>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</si>
  <si>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</si>
  <si>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</si>
  <si>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</si>
  <si>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</si>
  <si>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</si>
  <si>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</si>
  <si>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</si>
  <si>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</si>
  <si>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</si>
  <si>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</si>
  <si>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</si>
  <si>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</si>
  <si>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</si>
  <si>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</si>
  <si>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</si>
  <si>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</si>
  <si>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</si>
  <si>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</si>
  <si>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</si>
  <si>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</si>
  <si>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</si>
  <si>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</si>
  <si>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</si>
  <si>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</si>
  <si>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</si>
  <si>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</si>
  <si>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</si>
  <si>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</si>
  <si>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</si>
  <si>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</si>
  <si>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</si>
  <si>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</si>
  <si>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</si>
  <si>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</si>
  <si>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</si>
  <si>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</si>
  <si>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</si>
  <si>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</si>
  <si>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</si>
  <si>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</si>
  <si>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</si>
  <si>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</si>
  <si>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</si>
  <si>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</si>
  <si>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</si>
  <si>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</si>
  <si>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</si>
  <si>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</si>
  <si>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</si>
  <si>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</si>
  <si>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</si>
  <si>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</si>
  <si>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</si>
  <si>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</si>
  <si>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</si>
  <si>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</si>
  <si>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</si>
  <si>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</si>
  <si>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</si>
  <si>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</si>
  <si>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</si>
  <si>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</si>
  <si>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</si>
  <si>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</si>
  <si>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</si>
  <si>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</si>
  <si>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</si>
  <si>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</si>
  <si>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</si>
  <si>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</si>
  <si>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</si>
  <si>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</si>
  <si>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</si>
  <si>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</si>
  <si>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</si>
  <si>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</si>
  <si>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</si>
  <si>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</si>
  <si>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</si>
  <si>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</si>
  <si>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</si>
  <si>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</si>
  <si>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</si>
  <si>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</si>
  <si>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</si>
  <si>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</si>
  <si>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</si>
  <si>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</si>
  <si>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</si>
  <si>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</si>
  <si>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</si>
  <si>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</si>
  <si>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</si>
  <si>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</si>
  <si>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</si>
  <si>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</si>
  <si>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</si>
  <si>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</si>
  <si>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</si>
  <si>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</si>
  <si>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</si>
  <si>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</si>
  <si>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</si>
  <si>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</si>
  <si>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</si>
  <si>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</si>
  <si>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</si>
  <si>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</si>
  <si>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</si>
  <si>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</si>
  <si>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</si>
  <si>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</si>
  <si>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</si>
  <si>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</si>
  <si>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</si>
  <si>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</si>
  <si>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</si>
  <si>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</si>
  <si>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</si>
  <si>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</si>
  <si>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</si>
  <si>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</si>
  <si>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</si>
  <si>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</si>
  <si>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</si>
  <si>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</si>
  <si>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</si>
  <si>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</si>
  <si>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</si>
  <si>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</si>
  <si>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</si>
  <si>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</si>
  <si>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</si>
  <si>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</si>
  <si>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</si>
  <si>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</si>
  <si>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</si>
  <si>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</si>
  <si>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</si>
  <si>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</si>
  <si>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</si>
  <si>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</si>
  <si>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</si>
  <si>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</si>
  <si>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</si>
  <si>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</si>
  <si>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</si>
  <si>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</si>
  <si>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</si>
  <si>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</si>
  <si>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</si>
  <si>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</si>
  <si>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</si>
  <si>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</si>
  <si>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</si>
  <si>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</si>
  <si>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</si>
  <si>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</si>
  <si>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</si>
  <si>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</si>
  <si>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</si>
  <si>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</si>
  <si>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</si>
  <si>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</si>
  <si>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</si>
  <si>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</si>
  <si>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</si>
  <si>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</si>
  <si>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</si>
  <si>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</si>
  <si>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</si>
  <si>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</si>
  <si>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</si>
  <si>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</si>
  <si>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</si>
  <si>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</si>
  <si>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</si>
  <si>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</si>
  <si>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</si>
  <si>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</si>
  <si>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</si>
  <si>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</si>
  <si>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</si>
  <si>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</si>
  <si>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</si>
  <si>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</si>
  <si>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</si>
  <si>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</si>
  <si>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2500000000</t>
  </si>
  <si>
    <t>2500000600</t>
  </si>
  <si>
    <t>2600000000</t>
  </si>
  <si>
    <t>2600000600</t>
  </si>
  <si>
    <t>0800000630</t>
  </si>
  <si>
    <t>9990093110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</si>
  <si>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</si>
  <si>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</si>
  <si>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</si>
  <si>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</si>
  <si>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</si>
  <si>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№ 250  от 21.12.2017г.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</si>
  <si>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</si>
  <si>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</si>
  <si>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</si>
  <si>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</si>
  <si>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</si>
  <si>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</si>
  <si>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</si>
  <si>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</si>
  <si>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</si>
  <si>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</si>
  <si>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</si>
  <si>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</si>
  <si>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</si>
  <si>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</si>
  <si>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</si>
  <si>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</si>
  <si>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</si>
  <si>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</si>
  <si>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</si>
  <si>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</si>
  <si>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</si>
  <si>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</si>
  <si>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</si>
  <si>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</si>
  <si>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1610055050</t>
  </si>
  <si>
    <t>Строительство Дома культуры в с. Первомайском за счет федерального бюджета</t>
  </si>
  <si>
    <t>Строительство Дома культуры в с. Первомайском за счет местного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</si>
  <si>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</si>
  <si>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</si>
  <si>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</si>
  <si>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</si>
  <si>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Приложение 4 к решению Думы</t>
  </si>
  <si>
    <t>Водное хозяйство</t>
  </si>
  <si>
    <t>0406</t>
  </si>
  <si>
    <t>9990029020</t>
  </si>
  <si>
    <t>0310021691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</si>
  <si>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</si>
  <si>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</si>
  <si>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</si>
  <si>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</si>
  <si>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МП"Обеспечение содержания, ремонта автомобильных дорог, мест общего пользования и сооружений на них ММР "</t>
  </si>
  <si>
    <t>МП «Содержание и ремонт муниципального жилого фонда в Михайловском муниципальном районе»</t>
  </si>
  <si>
    <t>Мероприятия учреждений по развитию общего образования</t>
  </si>
  <si>
    <t>Средства финансового резерва Приморского края для ликвидации ЧС</t>
  </si>
  <si>
    <t>Расходы на создание автономных учреждений ММР</t>
  </si>
  <si>
    <t>9990002691</t>
  </si>
  <si>
    <t>16100L5050</t>
  </si>
  <si>
    <t>0310093140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</si>
  <si>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</si>
  <si>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</si>
  <si>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</si>
  <si>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района № 325 от 25.12.2018г.</t>
  </si>
  <si>
    <t>МП "Молодежная политика Михайловского муниципального района"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</si>
</sst>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  <numFmt numFmtId="176" formatCode="#,##0.000000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0.0000"/>
    <numFmt numFmtId="180" formatCode="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75" fontId="2" fillId="37" borderId="10" xfId="0" applyNumberFormat="1" applyFont="1" applyFill="1" applyBorder="1" applyAlignment="1">
      <alignment horizontal="center" vertical="center" shrinkToFit="1"/>
    </xf>
    <xf numFmtId="175" fontId="2" fillId="35" borderId="10" xfId="0" applyNumberFormat="1" applyFont="1" applyFill="1" applyBorder="1" applyAlignment="1">
      <alignment horizontal="center" vertical="center" shrinkToFit="1"/>
    </xf>
    <xf numFmtId="175" fontId="10" fillId="39" borderId="12" xfId="0" applyNumberFormat="1" applyFont="1" applyFill="1" applyBorder="1" applyAlignment="1">
      <alignment horizontal="center" vertical="center" wrapText="1"/>
    </xf>
    <xf numFmtId="178" fontId="5" fillId="36" borderId="10" xfId="60" applyNumberFormat="1" applyFont="1" applyFill="1" applyBorder="1" applyAlignment="1">
      <alignment horizontal="center" vertical="center" shrinkToFit="1"/>
    </xf>
    <xf numFmtId="178" fontId="2" fillId="36" borderId="10" xfId="60" applyNumberFormat="1" applyFont="1" applyFill="1" applyBorder="1" applyAlignment="1">
      <alignment horizontal="center" vertical="center" shrinkToFit="1"/>
    </xf>
    <xf numFmtId="180" fontId="2" fillId="36" borderId="10" xfId="0" applyNumberFormat="1" applyFont="1" applyFill="1" applyBorder="1" applyAlignment="1">
      <alignment horizontal="center" vertical="center" shrinkToFit="1"/>
    </xf>
    <xf numFmtId="175" fontId="5" fillId="38" borderId="0" xfId="0" applyNumberFormat="1" applyFont="1" applyFill="1" applyBorder="1" applyAlignment="1">
      <alignment horizontal="center" vertical="center" shrinkToFit="1"/>
    </xf>
    <xf numFmtId="173" fontId="2" fillId="38" borderId="10" xfId="0" applyNumberFormat="1" applyFont="1" applyFill="1" applyBorder="1" applyAlignment="1">
      <alignment horizontal="center" vertical="center" shrinkToFit="1"/>
    </xf>
    <xf numFmtId="173" fontId="2" fillId="37" borderId="10" xfId="0" applyNumberFormat="1" applyFont="1" applyFill="1" applyBorder="1" applyAlignment="1">
      <alignment horizontal="center" vertical="center" shrinkToFit="1"/>
    </xf>
    <xf numFmtId="175" fontId="5" fillId="36" borderId="10" xfId="0" applyNumberFormat="1" applyFont="1" applyFill="1" applyBorder="1" applyAlignment="1">
      <alignment horizontal="center" vertical="center" shrinkToFit="1"/>
    </xf>
    <xf numFmtId="175" fontId="2" fillId="36" borderId="10" xfId="0" applyNumberFormat="1" applyFont="1" applyFill="1" applyBorder="1" applyAlignment="1">
      <alignment horizontal="center" vertical="center" shrinkToFit="1"/>
    </xf>
    <xf numFmtId="178" fontId="5" fillId="36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77"/>
  <sheetViews>
    <sheetView showGridLines="0" tabSelected="1" zoomScalePageLayoutView="0" workbookViewId="0" topLeftCell="A358">
      <selection activeCell="A373" sqref="A373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5.75">
      <c r="B2" s="187" t="s">
        <v>429</v>
      </c>
      <c r="C2" s="187"/>
      <c r="D2" s="187"/>
      <c r="E2" s="187"/>
      <c r="F2" s="187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ht="15.75">
      <c r="B3" s="187" t="s">
        <v>247</v>
      </c>
      <c r="C3" s="187"/>
      <c r="D3" s="187"/>
      <c r="E3" s="187"/>
      <c r="F3" s="187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2:23" ht="15.75">
      <c r="B4" s="187" t="s">
        <v>449</v>
      </c>
      <c r="C4" s="187"/>
      <c r="D4" s="187"/>
      <c r="E4" s="187"/>
      <c r="F4" s="187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2:23" ht="15.75">
      <c r="B5" s="187" t="s">
        <v>384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</row>
    <row r="6" spans="2:23" ht="18.75" customHeight="1">
      <c r="B6" s="188" t="s">
        <v>247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</row>
    <row r="7" spans="2:23" ht="15.75">
      <c r="B7" s="46" t="s">
        <v>248</v>
      </c>
      <c r="C7" s="187" t="s">
        <v>397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46"/>
    </row>
    <row r="9" spans="1:25" ht="30.75" customHeight="1">
      <c r="A9" s="186" t="s">
        <v>90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X9" s="2"/>
      <c r="Y9" s="2"/>
    </row>
    <row r="10" spans="1:25" ht="57" customHeight="1">
      <c r="A10" s="185" t="s">
        <v>385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X10" s="2"/>
      <c r="Y10" s="2"/>
    </row>
    <row r="11" spans="1:25" ht="16.5" thickBot="1">
      <c r="A11" s="49"/>
      <c r="B11" s="49"/>
      <c r="C11" s="49"/>
      <c r="D11" s="49"/>
      <c r="E11" s="49"/>
      <c r="F11" s="49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Y11" s="57" t="s">
        <v>84</v>
      </c>
    </row>
    <row r="12" spans="1:25" ht="48" thickBot="1">
      <c r="A12" s="36" t="s">
        <v>0</v>
      </c>
      <c r="B12" s="36" t="s">
        <v>59</v>
      </c>
      <c r="C12" s="36" t="s">
        <v>1</v>
      </c>
      <c r="D12" s="36" t="s">
        <v>2</v>
      </c>
      <c r="E12" s="36" t="s">
        <v>3</v>
      </c>
      <c r="F12" s="37" t="s">
        <v>4</v>
      </c>
      <c r="G12" s="36" t="s">
        <v>23</v>
      </c>
      <c r="H12" s="23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U12" s="4" t="s">
        <v>23</v>
      </c>
      <c r="V12" s="4" t="s">
        <v>23</v>
      </c>
      <c r="W12" s="41" t="s">
        <v>23</v>
      </c>
      <c r="X12" s="58" t="s">
        <v>86</v>
      </c>
      <c r="Y12" s="47" t="s">
        <v>85</v>
      </c>
    </row>
    <row r="13" spans="1:25" ht="29.25" thickBot="1">
      <c r="A13" s="103" t="s">
        <v>60</v>
      </c>
      <c r="B13" s="104">
        <v>951</v>
      </c>
      <c r="C13" s="104" t="s">
        <v>61</v>
      </c>
      <c r="D13" s="104" t="s">
        <v>257</v>
      </c>
      <c r="E13" s="104" t="s">
        <v>5</v>
      </c>
      <c r="F13" s="105"/>
      <c r="G13" s="175">
        <f>G14+G183+G189+G196+G258+G311+G337+G379+G400+G411+G424+G430</f>
        <v>268205.58863</v>
      </c>
      <c r="H13" s="28" t="e">
        <f aca="true" t="shared" si="0" ref="H13:X13">H14+H170+H190+H196+H254+H323+H357+H388+H401+H415+H426+H431</f>
        <v>#REF!</v>
      </c>
      <c r="I13" s="28" t="e">
        <f t="shared" si="0"/>
        <v>#REF!</v>
      </c>
      <c r="J13" s="28" t="e">
        <f t="shared" si="0"/>
        <v>#REF!</v>
      </c>
      <c r="K13" s="28" t="e">
        <f t="shared" si="0"/>
        <v>#REF!</v>
      </c>
      <c r="L13" s="28" t="e">
        <f t="shared" si="0"/>
        <v>#REF!</v>
      </c>
      <c r="M13" s="28" t="e">
        <f t="shared" si="0"/>
        <v>#REF!</v>
      </c>
      <c r="N13" s="28" t="e">
        <f t="shared" si="0"/>
        <v>#REF!</v>
      </c>
      <c r="O13" s="28" t="e">
        <f t="shared" si="0"/>
        <v>#REF!</v>
      </c>
      <c r="P13" s="28" t="e">
        <f t="shared" si="0"/>
        <v>#REF!</v>
      </c>
      <c r="Q13" s="28" t="e">
        <f t="shared" si="0"/>
        <v>#REF!</v>
      </c>
      <c r="R13" s="28" t="e">
        <f t="shared" si="0"/>
        <v>#REF!</v>
      </c>
      <c r="S13" s="28" t="e">
        <f t="shared" si="0"/>
        <v>#REF!</v>
      </c>
      <c r="T13" s="28" t="e">
        <f t="shared" si="0"/>
        <v>#REF!</v>
      </c>
      <c r="U13" s="28" t="e">
        <f t="shared" si="0"/>
        <v>#REF!</v>
      </c>
      <c r="V13" s="28" t="e">
        <f t="shared" si="0"/>
        <v>#REF!</v>
      </c>
      <c r="W13" s="28" t="e">
        <f t="shared" si="0"/>
        <v>#REF!</v>
      </c>
      <c r="X13" s="60" t="e">
        <f t="shared" si="0"/>
        <v>#REF!</v>
      </c>
      <c r="Y13" s="59" t="e">
        <f aca="true" t="shared" si="1" ref="Y13:Y23">X13/G13*100</f>
        <v>#REF!</v>
      </c>
    </row>
    <row r="14" spans="1:25" ht="18.75" customHeight="1" outlineLevel="2" thickBot="1">
      <c r="A14" s="108" t="s">
        <v>54</v>
      </c>
      <c r="B14" s="18">
        <v>951</v>
      </c>
      <c r="C14" s="14" t="s">
        <v>53</v>
      </c>
      <c r="D14" s="14" t="s">
        <v>257</v>
      </c>
      <c r="E14" s="14" t="s">
        <v>5</v>
      </c>
      <c r="F14" s="14"/>
      <c r="G14" s="182">
        <f>G15+G23+G47+G67+G83+G88+G61+G77</f>
        <v>83166.63726999999</v>
      </c>
      <c r="H14" s="29" t="e">
        <f>H15+H26+H49+#REF!+H68+#REF!+H83+H87</f>
        <v>#REF!</v>
      </c>
      <c r="I14" s="29" t="e">
        <f>I15+I26+I49+#REF!+I68+#REF!+I83+I87</f>
        <v>#REF!</v>
      </c>
      <c r="J14" s="29" t="e">
        <f>J15+J26+J49+#REF!+J68+#REF!+J83+J87</f>
        <v>#REF!</v>
      </c>
      <c r="K14" s="29" t="e">
        <f>K15+K26+K49+#REF!+K68+#REF!+K83+K87</f>
        <v>#REF!</v>
      </c>
      <c r="L14" s="29" t="e">
        <f>L15+L26+L49+#REF!+L68+#REF!+L83+L87</f>
        <v>#REF!</v>
      </c>
      <c r="M14" s="29" t="e">
        <f>M15+M26+M49+#REF!+M68+#REF!+M83+M87</f>
        <v>#REF!</v>
      </c>
      <c r="N14" s="29" t="e">
        <f>N15+N26+N49+#REF!+N68+#REF!+N83+N87</f>
        <v>#REF!</v>
      </c>
      <c r="O14" s="29" t="e">
        <f>O15+O26+O49+#REF!+O68+#REF!+O83+O87</f>
        <v>#REF!</v>
      </c>
      <c r="P14" s="29" t="e">
        <f>P15+P26+P49+#REF!+P68+#REF!+P83+P87</f>
        <v>#REF!</v>
      </c>
      <c r="Q14" s="29" t="e">
        <f>Q15+Q26+Q49+#REF!+Q68+#REF!+Q83+Q87</f>
        <v>#REF!</v>
      </c>
      <c r="R14" s="29" t="e">
        <f>R15+R26+R49+#REF!+R68+#REF!+R83+R87</f>
        <v>#REF!</v>
      </c>
      <c r="S14" s="29" t="e">
        <f>S15+S26+S49+#REF!+S68+#REF!+S83+S87</f>
        <v>#REF!</v>
      </c>
      <c r="T14" s="29" t="e">
        <f>T15+T26+T49+#REF!+T68+#REF!+T83+T87</f>
        <v>#REF!</v>
      </c>
      <c r="U14" s="29" t="e">
        <f>U15+U26+U49+#REF!+U68+#REF!+U83+U87</f>
        <v>#REF!</v>
      </c>
      <c r="V14" s="29" t="e">
        <f>V15+V26+V49+#REF!+V68+#REF!+V83+V87</f>
        <v>#REF!</v>
      </c>
      <c r="W14" s="29" t="e">
        <f>W15+W26+W49+#REF!+W68+#REF!+W83+W87</f>
        <v>#REF!</v>
      </c>
      <c r="X14" s="61" t="e">
        <f>X15+X26+X49+#REF!+X68+#REF!+X83+X87</f>
        <v>#REF!</v>
      </c>
      <c r="Y14" s="59" t="e">
        <f t="shared" si="1"/>
        <v>#REF!</v>
      </c>
    </row>
    <row r="15" spans="1:25" ht="32.25" customHeight="1" outlineLevel="3" thickBot="1">
      <c r="A15" s="109" t="s">
        <v>24</v>
      </c>
      <c r="B15" s="129">
        <v>951</v>
      </c>
      <c r="C15" s="110" t="s">
        <v>6</v>
      </c>
      <c r="D15" s="110" t="s">
        <v>257</v>
      </c>
      <c r="E15" s="110" t="s">
        <v>5</v>
      </c>
      <c r="F15" s="110"/>
      <c r="G15" s="111">
        <f>G16</f>
        <v>2205.55245</v>
      </c>
      <c r="H15" s="31">
        <f aca="true" t="shared" si="2" ref="H15:X15">H16</f>
        <v>1204.8</v>
      </c>
      <c r="I15" s="31">
        <f t="shared" si="2"/>
        <v>1204.8</v>
      </c>
      <c r="J15" s="31">
        <f t="shared" si="2"/>
        <v>1204.8</v>
      </c>
      <c r="K15" s="31">
        <f t="shared" si="2"/>
        <v>1204.8</v>
      </c>
      <c r="L15" s="31">
        <f t="shared" si="2"/>
        <v>1204.8</v>
      </c>
      <c r="M15" s="31">
        <f t="shared" si="2"/>
        <v>1204.8</v>
      </c>
      <c r="N15" s="31">
        <f t="shared" si="2"/>
        <v>1204.8</v>
      </c>
      <c r="O15" s="31">
        <f t="shared" si="2"/>
        <v>1204.8</v>
      </c>
      <c r="P15" s="31">
        <f t="shared" si="2"/>
        <v>1204.8</v>
      </c>
      <c r="Q15" s="31">
        <f t="shared" si="2"/>
        <v>1204.8</v>
      </c>
      <c r="R15" s="31">
        <f t="shared" si="2"/>
        <v>1204.8</v>
      </c>
      <c r="S15" s="31">
        <f t="shared" si="2"/>
        <v>1204.8</v>
      </c>
      <c r="T15" s="31">
        <f t="shared" si="2"/>
        <v>1204.8</v>
      </c>
      <c r="U15" s="31">
        <f t="shared" si="2"/>
        <v>1204.8</v>
      </c>
      <c r="V15" s="31">
        <f t="shared" si="2"/>
        <v>1204.8</v>
      </c>
      <c r="W15" s="31">
        <f t="shared" si="2"/>
        <v>1204.8</v>
      </c>
      <c r="X15" s="62">
        <f t="shared" si="2"/>
        <v>1147.63638</v>
      </c>
      <c r="Y15" s="59">
        <f t="shared" si="1"/>
        <v>52.03396455160247</v>
      </c>
    </row>
    <row r="16" spans="1:25" ht="34.5" customHeight="1" outlineLevel="3" thickBot="1">
      <c r="A16" s="112" t="s">
        <v>135</v>
      </c>
      <c r="B16" s="19">
        <v>951</v>
      </c>
      <c r="C16" s="11" t="s">
        <v>6</v>
      </c>
      <c r="D16" s="11" t="s">
        <v>258</v>
      </c>
      <c r="E16" s="11" t="s">
        <v>5</v>
      </c>
      <c r="F16" s="11"/>
      <c r="G16" s="12">
        <f>G17</f>
        <v>2205.55245</v>
      </c>
      <c r="H16" s="32">
        <f aca="true" t="shared" si="3" ref="H16:X16">H21</f>
        <v>1204.8</v>
      </c>
      <c r="I16" s="32">
        <f t="shared" si="3"/>
        <v>1204.8</v>
      </c>
      <c r="J16" s="32">
        <f t="shared" si="3"/>
        <v>1204.8</v>
      </c>
      <c r="K16" s="32">
        <f t="shared" si="3"/>
        <v>1204.8</v>
      </c>
      <c r="L16" s="32">
        <f t="shared" si="3"/>
        <v>1204.8</v>
      </c>
      <c r="M16" s="32">
        <f t="shared" si="3"/>
        <v>1204.8</v>
      </c>
      <c r="N16" s="32">
        <f t="shared" si="3"/>
        <v>1204.8</v>
      </c>
      <c r="O16" s="32">
        <f t="shared" si="3"/>
        <v>1204.8</v>
      </c>
      <c r="P16" s="32">
        <f t="shared" si="3"/>
        <v>1204.8</v>
      </c>
      <c r="Q16" s="32">
        <f t="shared" si="3"/>
        <v>1204.8</v>
      </c>
      <c r="R16" s="32">
        <f t="shared" si="3"/>
        <v>1204.8</v>
      </c>
      <c r="S16" s="32">
        <f t="shared" si="3"/>
        <v>1204.8</v>
      </c>
      <c r="T16" s="32">
        <f t="shared" si="3"/>
        <v>1204.8</v>
      </c>
      <c r="U16" s="32">
        <f t="shared" si="3"/>
        <v>1204.8</v>
      </c>
      <c r="V16" s="32">
        <f t="shared" si="3"/>
        <v>1204.8</v>
      </c>
      <c r="W16" s="32">
        <f t="shared" si="3"/>
        <v>1204.8</v>
      </c>
      <c r="X16" s="63">
        <f t="shared" si="3"/>
        <v>1147.63638</v>
      </c>
      <c r="Y16" s="59">
        <f t="shared" si="1"/>
        <v>52.03396455160247</v>
      </c>
    </row>
    <row r="17" spans="1:25" ht="36" customHeight="1" outlineLevel="3" thickBot="1">
      <c r="A17" s="112" t="s">
        <v>136</v>
      </c>
      <c r="B17" s="19">
        <v>951</v>
      </c>
      <c r="C17" s="11" t="s">
        <v>6</v>
      </c>
      <c r="D17" s="11" t="s">
        <v>259</v>
      </c>
      <c r="E17" s="11" t="s">
        <v>5</v>
      </c>
      <c r="F17" s="11"/>
      <c r="G17" s="12">
        <f>G18</f>
        <v>2205.55245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20.25" customHeight="1" outlineLevel="3" thickBot="1">
      <c r="A18" s="94" t="s">
        <v>137</v>
      </c>
      <c r="B18" s="90">
        <v>951</v>
      </c>
      <c r="C18" s="91" t="s">
        <v>6</v>
      </c>
      <c r="D18" s="91" t="s">
        <v>260</v>
      </c>
      <c r="E18" s="91" t="s">
        <v>5</v>
      </c>
      <c r="F18" s="91"/>
      <c r="G18" s="16">
        <f>G19</f>
        <v>2205.55245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31.5" customHeight="1" outlineLevel="3" thickBot="1">
      <c r="A19" s="5" t="s">
        <v>94</v>
      </c>
      <c r="B19" s="21">
        <v>951</v>
      </c>
      <c r="C19" s="6" t="s">
        <v>6</v>
      </c>
      <c r="D19" s="6" t="s">
        <v>260</v>
      </c>
      <c r="E19" s="6" t="s">
        <v>91</v>
      </c>
      <c r="F19" s="6"/>
      <c r="G19" s="7">
        <f>G20+G21+G22</f>
        <v>2205.55245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88" t="s">
        <v>254</v>
      </c>
      <c r="B20" s="92">
        <v>951</v>
      </c>
      <c r="C20" s="93" t="s">
        <v>6</v>
      </c>
      <c r="D20" s="93" t="s">
        <v>260</v>
      </c>
      <c r="E20" s="93" t="s">
        <v>92</v>
      </c>
      <c r="F20" s="93"/>
      <c r="G20" s="98">
        <v>1764.5346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0.75" customHeight="1" outlineLevel="4" thickBot="1">
      <c r="A21" s="88" t="s">
        <v>256</v>
      </c>
      <c r="B21" s="92">
        <v>951</v>
      </c>
      <c r="C21" s="93" t="s">
        <v>6</v>
      </c>
      <c r="D21" s="93" t="s">
        <v>260</v>
      </c>
      <c r="E21" s="93" t="s">
        <v>93</v>
      </c>
      <c r="F21" s="93"/>
      <c r="G21" s="98">
        <v>0</v>
      </c>
      <c r="H21" s="34">
        <f aca="true" t="shared" si="4" ref="H21:X21">H23</f>
        <v>1204.8</v>
      </c>
      <c r="I21" s="34">
        <f t="shared" si="4"/>
        <v>1204.8</v>
      </c>
      <c r="J21" s="34">
        <f t="shared" si="4"/>
        <v>1204.8</v>
      </c>
      <c r="K21" s="34">
        <f t="shared" si="4"/>
        <v>1204.8</v>
      </c>
      <c r="L21" s="34">
        <f t="shared" si="4"/>
        <v>1204.8</v>
      </c>
      <c r="M21" s="34">
        <f t="shared" si="4"/>
        <v>1204.8</v>
      </c>
      <c r="N21" s="34">
        <f t="shared" si="4"/>
        <v>1204.8</v>
      </c>
      <c r="O21" s="34">
        <f t="shared" si="4"/>
        <v>1204.8</v>
      </c>
      <c r="P21" s="34">
        <f t="shared" si="4"/>
        <v>1204.8</v>
      </c>
      <c r="Q21" s="34">
        <f t="shared" si="4"/>
        <v>1204.8</v>
      </c>
      <c r="R21" s="34">
        <f t="shared" si="4"/>
        <v>1204.8</v>
      </c>
      <c r="S21" s="34">
        <f t="shared" si="4"/>
        <v>1204.8</v>
      </c>
      <c r="T21" s="34">
        <f t="shared" si="4"/>
        <v>1204.8</v>
      </c>
      <c r="U21" s="34">
        <f t="shared" si="4"/>
        <v>1204.8</v>
      </c>
      <c r="V21" s="34">
        <f t="shared" si="4"/>
        <v>1204.8</v>
      </c>
      <c r="W21" s="34">
        <f t="shared" si="4"/>
        <v>1204.8</v>
      </c>
      <c r="X21" s="64">
        <f t="shared" si="4"/>
        <v>1147.63638</v>
      </c>
      <c r="Y21" s="59" t="e">
        <f t="shared" si="1"/>
        <v>#DIV/0!</v>
      </c>
    </row>
    <row r="22" spans="1:25" ht="48" outlineLevel="4" thickBot="1">
      <c r="A22" s="88" t="s">
        <v>249</v>
      </c>
      <c r="B22" s="92">
        <v>951</v>
      </c>
      <c r="C22" s="93" t="s">
        <v>6</v>
      </c>
      <c r="D22" s="93" t="s">
        <v>260</v>
      </c>
      <c r="E22" s="93" t="s">
        <v>250</v>
      </c>
      <c r="F22" s="93"/>
      <c r="G22" s="98">
        <v>441.01784999999995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81"/>
      <c r="Y22" s="59"/>
    </row>
    <row r="23" spans="1:25" ht="47.25" customHeight="1" outlineLevel="5" thickBot="1">
      <c r="A23" s="8" t="s">
        <v>25</v>
      </c>
      <c r="B23" s="19">
        <v>951</v>
      </c>
      <c r="C23" s="9" t="s">
        <v>17</v>
      </c>
      <c r="D23" s="9" t="s">
        <v>257</v>
      </c>
      <c r="E23" s="9" t="s">
        <v>5</v>
      </c>
      <c r="F23" s="9"/>
      <c r="G23" s="157">
        <f>G24</f>
        <v>4183.4</v>
      </c>
      <c r="H23" s="26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  <c r="W23" s="44">
        <v>1204.8</v>
      </c>
      <c r="X23" s="65">
        <v>1147.63638</v>
      </c>
      <c r="Y23" s="59">
        <f t="shared" si="1"/>
        <v>27.433101783238516</v>
      </c>
    </row>
    <row r="24" spans="1:25" ht="32.25" outlineLevel="5" thickBot="1">
      <c r="A24" s="112" t="s">
        <v>135</v>
      </c>
      <c r="B24" s="19">
        <v>951</v>
      </c>
      <c r="C24" s="11" t="s">
        <v>17</v>
      </c>
      <c r="D24" s="11" t="s">
        <v>258</v>
      </c>
      <c r="E24" s="11" t="s">
        <v>5</v>
      </c>
      <c r="F24" s="11"/>
      <c r="G24" s="158">
        <f>G25</f>
        <v>4183.4</v>
      </c>
      <c r="H24" s="5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75"/>
      <c r="Y24" s="59"/>
    </row>
    <row r="25" spans="1:25" ht="32.25" outlineLevel="5" thickBot="1">
      <c r="A25" s="112" t="s">
        <v>136</v>
      </c>
      <c r="B25" s="19">
        <v>951</v>
      </c>
      <c r="C25" s="11" t="s">
        <v>17</v>
      </c>
      <c r="D25" s="11" t="s">
        <v>259</v>
      </c>
      <c r="E25" s="11" t="s">
        <v>5</v>
      </c>
      <c r="F25" s="11"/>
      <c r="G25" s="158">
        <f>G26+G39+G45</f>
        <v>4183.4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49.5" customHeight="1" outlineLevel="6" thickBot="1">
      <c r="A26" s="113" t="s">
        <v>203</v>
      </c>
      <c r="B26" s="130">
        <v>951</v>
      </c>
      <c r="C26" s="91" t="s">
        <v>17</v>
      </c>
      <c r="D26" s="91" t="s">
        <v>261</v>
      </c>
      <c r="E26" s="91" t="s">
        <v>5</v>
      </c>
      <c r="F26" s="91"/>
      <c r="G26" s="159">
        <f>G27+G31+G36+G33</f>
        <v>2229</v>
      </c>
      <c r="H26" s="31" t="e">
        <f aca="true" t="shared" si="5" ref="H26:X26">H27</f>
        <v>#REF!</v>
      </c>
      <c r="I26" s="31" t="e">
        <f t="shared" si="5"/>
        <v>#REF!</v>
      </c>
      <c r="J26" s="31" t="e">
        <f t="shared" si="5"/>
        <v>#REF!</v>
      </c>
      <c r="K26" s="31" t="e">
        <f t="shared" si="5"/>
        <v>#REF!</v>
      </c>
      <c r="L26" s="31" t="e">
        <f t="shared" si="5"/>
        <v>#REF!</v>
      </c>
      <c r="M26" s="31" t="e">
        <f t="shared" si="5"/>
        <v>#REF!</v>
      </c>
      <c r="N26" s="31" t="e">
        <f t="shared" si="5"/>
        <v>#REF!</v>
      </c>
      <c r="O26" s="31" t="e">
        <f t="shared" si="5"/>
        <v>#REF!</v>
      </c>
      <c r="P26" s="31" t="e">
        <f t="shared" si="5"/>
        <v>#REF!</v>
      </c>
      <c r="Q26" s="31" t="e">
        <f t="shared" si="5"/>
        <v>#REF!</v>
      </c>
      <c r="R26" s="31" t="e">
        <f t="shared" si="5"/>
        <v>#REF!</v>
      </c>
      <c r="S26" s="31" t="e">
        <f t="shared" si="5"/>
        <v>#REF!</v>
      </c>
      <c r="T26" s="31" t="e">
        <f t="shared" si="5"/>
        <v>#REF!</v>
      </c>
      <c r="U26" s="31" t="e">
        <f t="shared" si="5"/>
        <v>#REF!</v>
      </c>
      <c r="V26" s="31" t="e">
        <f t="shared" si="5"/>
        <v>#REF!</v>
      </c>
      <c r="W26" s="31" t="e">
        <f t="shared" si="5"/>
        <v>#REF!</v>
      </c>
      <c r="X26" s="66" t="e">
        <f t="shared" si="5"/>
        <v>#REF!</v>
      </c>
      <c r="Y26" s="59" t="e">
        <f>X26/G26*100</f>
        <v>#REF!</v>
      </c>
    </row>
    <row r="27" spans="1:25" ht="33" customHeight="1" outlineLevel="6" thickBot="1">
      <c r="A27" s="5" t="s">
        <v>94</v>
      </c>
      <c r="B27" s="21">
        <v>951</v>
      </c>
      <c r="C27" s="6" t="s">
        <v>17</v>
      </c>
      <c r="D27" s="6" t="s">
        <v>261</v>
      </c>
      <c r="E27" s="6" t="s">
        <v>91</v>
      </c>
      <c r="F27" s="6"/>
      <c r="G27" s="160">
        <f>G28+G29+G30</f>
        <v>2124</v>
      </c>
      <c r="H27" s="32" t="e">
        <f>H28+H41+#REF!</f>
        <v>#REF!</v>
      </c>
      <c r="I27" s="32" t="e">
        <f>I28+I41+#REF!</f>
        <v>#REF!</v>
      </c>
      <c r="J27" s="32" t="e">
        <f>J28+J41+#REF!</f>
        <v>#REF!</v>
      </c>
      <c r="K27" s="32" t="e">
        <f>K28+K41+#REF!</f>
        <v>#REF!</v>
      </c>
      <c r="L27" s="32" t="e">
        <f>L28+L41+#REF!</f>
        <v>#REF!</v>
      </c>
      <c r="M27" s="32" t="e">
        <f>M28+M41+#REF!</f>
        <v>#REF!</v>
      </c>
      <c r="N27" s="32" t="e">
        <f>N28+N41+#REF!</f>
        <v>#REF!</v>
      </c>
      <c r="O27" s="32" t="e">
        <f>O28+O41+#REF!</f>
        <v>#REF!</v>
      </c>
      <c r="P27" s="32" t="e">
        <f>P28+P41+#REF!</f>
        <v>#REF!</v>
      </c>
      <c r="Q27" s="32" t="e">
        <f>Q28+Q41+#REF!</f>
        <v>#REF!</v>
      </c>
      <c r="R27" s="32" t="e">
        <f>R28+R41+#REF!</f>
        <v>#REF!</v>
      </c>
      <c r="S27" s="32" t="e">
        <f>S28+S41+#REF!</f>
        <v>#REF!</v>
      </c>
      <c r="T27" s="32" t="e">
        <f>T28+T41+#REF!</f>
        <v>#REF!</v>
      </c>
      <c r="U27" s="32" t="e">
        <f>U28+U41+#REF!</f>
        <v>#REF!</v>
      </c>
      <c r="V27" s="32" t="e">
        <f>V28+V41+#REF!</f>
        <v>#REF!</v>
      </c>
      <c r="W27" s="32" t="e">
        <f>W28+W41+#REF!</f>
        <v>#REF!</v>
      </c>
      <c r="X27" s="67" t="e">
        <f>X28+X41+#REF!</f>
        <v>#REF!</v>
      </c>
      <c r="Y27" s="59" t="e">
        <f>X27/G27*100</f>
        <v>#REF!</v>
      </c>
    </row>
    <row r="28" spans="1:25" ht="18.75" customHeight="1" outlineLevel="6" thickBot="1">
      <c r="A28" s="88" t="s">
        <v>254</v>
      </c>
      <c r="B28" s="92">
        <v>951</v>
      </c>
      <c r="C28" s="93" t="s">
        <v>17</v>
      </c>
      <c r="D28" s="93" t="s">
        <v>261</v>
      </c>
      <c r="E28" s="93" t="s">
        <v>92</v>
      </c>
      <c r="F28" s="93"/>
      <c r="G28" s="161">
        <v>1612</v>
      </c>
      <c r="H28" s="34">
        <f aca="true" t="shared" si="6" ref="H28:X28">H29</f>
        <v>2414.5</v>
      </c>
      <c r="I28" s="34">
        <f t="shared" si="6"/>
        <v>2414.5</v>
      </c>
      <c r="J28" s="34">
        <f t="shared" si="6"/>
        <v>2414.5</v>
      </c>
      <c r="K28" s="34">
        <f t="shared" si="6"/>
        <v>2414.5</v>
      </c>
      <c r="L28" s="34">
        <f t="shared" si="6"/>
        <v>2414.5</v>
      </c>
      <c r="M28" s="34">
        <f t="shared" si="6"/>
        <v>2414.5</v>
      </c>
      <c r="N28" s="34">
        <f t="shared" si="6"/>
        <v>2414.5</v>
      </c>
      <c r="O28" s="34">
        <f t="shared" si="6"/>
        <v>2414.5</v>
      </c>
      <c r="P28" s="34">
        <f t="shared" si="6"/>
        <v>2414.5</v>
      </c>
      <c r="Q28" s="34">
        <f t="shared" si="6"/>
        <v>2414.5</v>
      </c>
      <c r="R28" s="34">
        <f t="shared" si="6"/>
        <v>2414.5</v>
      </c>
      <c r="S28" s="34">
        <f t="shared" si="6"/>
        <v>2414.5</v>
      </c>
      <c r="T28" s="34">
        <f t="shared" si="6"/>
        <v>2414.5</v>
      </c>
      <c r="U28" s="34">
        <f t="shared" si="6"/>
        <v>2414.5</v>
      </c>
      <c r="V28" s="34">
        <f t="shared" si="6"/>
        <v>2414.5</v>
      </c>
      <c r="W28" s="34">
        <f t="shared" si="6"/>
        <v>2414.5</v>
      </c>
      <c r="X28" s="64">
        <f t="shared" si="6"/>
        <v>1860.127</v>
      </c>
      <c r="Y28" s="59">
        <f>X28/G28*100</f>
        <v>115.39249379652605</v>
      </c>
    </row>
    <row r="29" spans="1:25" ht="36" customHeight="1" outlineLevel="6" thickBot="1">
      <c r="A29" s="88" t="s">
        <v>256</v>
      </c>
      <c r="B29" s="92">
        <v>951</v>
      </c>
      <c r="C29" s="93" t="s">
        <v>17</v>
      </c>
      <c r="D29" s="93" t="s">
        <v>261</v>
      </c>
      <c r="E29" s="93" t="s">
        <v>93</v>
      </c>
      <c r="F29" s="93"/>
      <c r="G29" s="161">
        <v>0</v>
      </c>
      <c r="H29" s="26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W29" s="44">
        <v>2414.5</v>
      </c>
      <c r="X29" s="65">
        <v>1860.127</v>
      </c>
      <c r="Y29" s="59" t="e">
        <f>X29/G29*100</f>
        <v>#DIV/0!</v>
      </c>
    </row>
    <row r="30" spans="1:25" ht="48" outlineLevel="6" thickBot="1">
      <c r="A30" s="88" t="s">
        <v>249</v>
      </c>
      <c r="B30" s="92">
        <v>951</v>
      </c>
      <c r="C30" s="93" t="s">
        <v>17</v>
      </c>
      <c r="D30" s="93" t="s">
        <v>261</v>
      </c>
      <c r="E30" s="93" t="s">
        <v>250</v>
      </c>
      <c r="F30" s="93"/>
      <c r="G30" s="161">
        <v>512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32.25" outlineLevel="6" thickBot="1">
      <c r="A31" s="5" t="s">
        <v>100</v>
      </c>
      <c r="B31" s="21">
        <v>951</v>
      </c>
      <c r="C31" s="6" t="s">
        <v>17</v>
      </c>
      <c r="D31" s="6" t="s">
        <v>261</v>
      </c>
      <c r="E31" s="6" t="s">
        <v>95</v>
      </c>
      <c r="F31" s="6"/>
      <c r="G31" s="152">
        <f>G32</f>
        <v>7.06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88" t="s">
        <v>101</v>
      </c>
      <c r="B32" s="92">
        <v>951</v>
      </c>
      <c r="C32" s="93" t="s">
        <v>17</v>
      </c>
      <c r="D32" s="93" t="s">
        <v>261</v>
      </c>
      <c r="E32" s="93" t="s">
        <v>96</v>
      </c>
      <c r="F32" s="93"/>
      <c r="G32" s="153">
        <v>7.06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5" t="s">
        <v>351</v>
      </c>
      <c r="B33" s="21">
        <v>951</v>
      </c>
      <c r="C33" s="6" t="s">
        <v>17</v>
      </c>
      <c r="D33" s="6" t="s">
        <v>261</v>
      </c>
      <c r="E33" s="6" t="s">
        <v>352</v>
      </c>
      <c r="F33" s="6"/>
      <c r="G33" s="152">
        <f>G34+G35</f>
        <v>92.94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88" t="s">
        <v>353</v>
      </c>
      <c r="B34" s="92">
        <v>951</v>
      </c>
      <c r="C34" s="93" t="s">
        <v>17</v>
      </c>
      <c r="D34" s="93" t="s">
        <v>261</v>
      </c>
      <c r="E34" s="93" t="s">
        <v>354</v>
      </c>
      <c r="F34" s="93"/>
      <c r="G34" s="153">
        <v>92.94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8" t="s">
        <v>220</v>
      </c>
      <c r="B35" s="92">
        <v>951</v>
      </c>
      <c r="C35" s="93" t="s">
        <v>17</v>
      </c>
      <c r="D35" s="93" t="s">
        <v>261</v>
      </c>
      <c r="E35" s="93" t="s">
        <v>219</v>
      </c>
      <c r="F35" s="93"/>
      <c r="G35" s="153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5" t="s">
        <v>102</v>
      </c>
      <c r="B36" s="21">
        <v>951</v>
      </c>
      <c r="C36" s="6" t="s">
        <v>17</v>
      </c>
      <c r="D36" s="6" t="s">
        <v>261</v>
      </c>
      <c r="E36" s="6" t="s">
        <v>97</v>
      </c>
      <c r="F36" s="6"/>
      <c r="G36" s="152">
        <f>G37+G38</f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88" t="s">
        <v>103</v>
      </c>
      <c r="B37" s="92">
        <v>951</v>
      </c>
      <c r="C37" s="93" t="s">
        <v>17</v>
      </c>
      <c r="D37" s="93" t="s">
        <v>261</v>
      </c>
      <c r="E37" s="93" t="s">
        <v>98</v>
      </c>
      <c r="F37" s="93"/>
      <c r="G37" s="153">
        <v>0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6.5" outlineLevel="6" thickBot="1">
      <c r="A38" s="88" t="s">
        <v>104</v>
      </c>
      <c r="B38" s="92">
        <v>951</v>
      </c>
      <c r="C38" s="93" t="s">
        <v>17</v>
      </c>
      <c r="D38" s="93" t="s">
        <v>261</v>
      </c>
      <c r="E38" s="93" t="s">
        <v>99</v>
      </c>
      <c r="F38" s="93"/>
      <c r="G38" s="153">
        <v>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.75" customHeight="1" outlineLevel="6" thickBot="1">
      <c r="A39" s="94" t="s">
        <v>138</v>
      </c>
      <c r="B39" s="90">
        <v>951</v>
      </c>
      <c r="C39" s="91" t="s">
        <v>17</v>
      </c>
      <c r="D39" s="91" t="s">
        <v>262</v>
      </c>
      <c r="E39" s="91" t="s">
        <v>5</v>
      </c>
      <c r="F39" s="91"/>
      <c r="G39" s="151">
        <f>G40</f>
        <v>1954.4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32.25" outlineLevel="6" thickBot="1">
      <c r="A40" s="5" t="s">
        <v>94</v>
      </c>
      <c r="B40" s="21">
        <v>951</v>
      </c>
      <c r="C40" s="6" t="s">
        <v>17</v>
      </c>
      <c r="D40" s="6" t="s">
        <v>262</v>
      </c>
      <c r="E40" s="6" t="s">
        <v>91</v>
      </c>
      <c r="F40" s="6"/>
      <c r="G40" s="152">
        <f>G41+G42+G44+G43</f>
        <v>1954.4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18" customHeight="1" outlineLevel="6" thickBot="1">
      <c r="A41" s="88" t="s">
        <v>254</v>
      </c>
      <c r="B41" s="92">
        <v>951</v>
      </c>
      <c r="C41" s="93" t="s">
        <v>17</v>
      </c>
      <c r="D41" s="93" t="s">
        <v>262</v>
      </c>
      <c r="E41" s="93" t="s">
        <v>92</v>
      </c>
      <c r="F41" s="93"/>
      <c r="G41" s="161">
        <v>1351.4</v>
      </c>
      <c r="H41" s="34">
        <f aca="true" t="shared" si="7" ref="H41:X41">H42</f>
        <v>1331.7</v>
      </c>
      <c r="I41" s="34">
        <f t="shared" si="7"/>
        <v>1331.7</v>
      </c>
      <c r="J41" s="34">
        <f t="shared" si="7"/>
        <v>1331.7</v>
      </c>
      <c r="K41" s="34">
        <f t="shared" si="7"/>
        <v>1331.7</v>
      </c>
      <c r="L41" s="34">
        <f t="shared" si="7"/>
        <v>1331.7</v>
      </c>
      <c r="M41" s="34">
        <f t="shared" si="7"/>
        <v>1331.7</v>
      </c>
      <c r="N41" s="34">
        <f t="shared" si="7"/>
        <v>1331.7</v>
      </c>
      <c r="O41" s="34">
        <f t="shared" si="7"/>
        <v>1331.7</v>
      </c>
      <c r="P41" s="34">
        <f t="shared" si="7"/>
        <v>1331.7</v>
      </c>
      <c r="Q41" s="34">
        <f t="shared" si="7"/>
        <v>1331.7</v>
      </c>
      <c r="R41" s="34">
        <f t="shared" si="7"/>
        <v>1331.7</v>
      </c>
      <c r="S41" s="34">
        <f t="shared" si="7"/>
        <v>1331.7</v>
      </c>
      <c r="T41" s="34">
        <f t="shared" si="7"/>
        <v>1331.7</v>
      </c>
      <c r="U41" s="34">
        <f t="shared" si="7"/>
        <v>1331.7</v>
      </c>
      <c r="V41" s="34">
        <f t="shared" si="7"/>
        <v>1331.7</v>
      </c>
      <c r="W41" s="34">
        <f t="shared" si="7"/>
        <v>1331.7</v>
      </c>
      <c r="X41" s="68">
        <f t="shared" si="7"/>
        <v>874.3892</v>
      </c>
      <c r="Y41" s="59">
        <f>X41/G41*100</f>
        <v>64.70247151102559</v>
      </c>
    </row>
    <row r="42" spans="1:25" ht="34.5" customHeight="1" outlineLevel="6" thickBot="1">
      <c r="A42" s="88" t="s">
        <v>256</v>
      </c>
      <c r="B42" s="92">
        <v>951</v>
      </c>
      <c r="C42" s="93" t="s">
        <v>17</v>
      </c>
      <c r="D42" s="93" t="s">
        <v>262</v>
      </c>
      <c r="E42" s="93" t="s">
        <v>93</v>
      </c>
      <c r="F42" s="93"/>
      <c r="G42" s="153">
        <v>0</v>
      </c>
      <c r="H42" s="26">
        <v>1331.7</v>
      </c>
      <c r="I42" s="7">
        <v>1331.7</v>
      </c>
      <c r="J42" s="7">
        <v>1331.7</v>
      </c>
      <c r="K42" s="7">
        <v>1331.7</v>
      </c>
      <c r="L42" s="7">
        <v>1331.7</v>
      </c>
      <c r="M42" s="7">
        <v>1331.7</v>
      </c>
      <c r="N42" s="7">
        <v>1331.7</v>
      </c>
      <c r="O42" s="7">
        <v>1331.7</v>
      </c>
      <c r="P42" s="7">
        <v>1331.7</v>
      </c>
      <c r="Q42" s="7">
        <v>1331.7</v>
      </c>
      <c r="R42" s="7">
        <v>1331.7</v>
      </c>
      <c r="S42" s="7">
        <v>1331.7</v>
      </c>
      <c r="T42" s="7">
        <v>1331.7</v>
      </c>
      <c r="U42" s="7">
        <v>1331.7</v>
      </c>
      <c r="V42" s="7">
        <v>1331.7</v>
      </c>
      <c r="W42" s="44">
        <v>1331.7</v>
      </c>
      <c r="X42" s="65">
        <v>874.3892</v>
      </c>
      <c r="Y42" s="59" t="e">
        <f>X42/G42*100</f>
        <v>#DIV/0!</v>
      </c>
    </row>
    <row r="43" spans="1:25" ht="32.25" outlineLevel="6" thickBot="1">
      <c r="A43" s="88" t="s">
        <v>107</v>
      </c>
      <c r="B43" s="92">
        <v>951</v>
      </c>
      <c r="C43" s="93" t="s">
        <v>17</v>
      </c>
      <c r="D43" s="93" t="s">
        <v>262</v>
      </c>
      <c r="E43" s="93" t="s">
        <v>355</v>
      </c>
      <c r="F43" s="93"/>
      <c r="G43" s="153">
        <v>192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75"/>
      <c r="Y43" s="59"/>
    </row>
    <row r="44" spans="1:25" ht="48" outlineLevel="6" thickBot="1">
      <c r="A44" s="88" t="s">
        <v>249</v>
      </c>
      <c r="B44" s="92">
        <v>951</v>
      </c>
      <c r="C44" s="93" t="s">
        <v>17</v>
      </c>
      <c r="D44" s="93" t="s">
        <v>262</v>
      </c>
      <c r="E44" s="93" t="s">
        <v>250</v>
      </c>
      <c r="F44" s="93"/>
      <c r="G44" s="153">
        <v>411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5"/>
      <c r="Y44" s="59"/>
    </row>
    <row r="45" spans="1:25" ht="19.5" customHeight="1" outlineLevel="6" thickBot="1">
      <c r="A45" s="94" t="s">
        <v>140</v>
      </c>
      <c r="B45" s="90">
        <v>951</v>
      </c>
      <c r="C45" s="91" t="s">
        <v>17</v>
      </c>
      <c r="D45" s="91" t="s">
        <v>263</v>
      </c>
      <c r="E45" s="91" t="s">
        <v>5</v>
      </c>
      <c r="F45" s="91"/>
      <c r="G45" s="151">
        <f>G46</f>
        <v>0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21" customHeight="1" outlineLevel="6" thickBot="1">
      <c r="A46" s="5" t="s">
        <v>110</v>
      </c>
      <c r="B46" s="21">
        <v>951</v>
      </c>
      <c r="C46" s="6" t="s">
        <v>17</v>
      </c>
      <c r="D46" s="6" t="s">
        <v>263</v>
      </c>
      <c r="E46" s="6" t="s">
        <v>221</v>
      </c>
      <c r="F46" s="6"/>
      <c r="G46" s="152">
        <v>0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81"/>
      <c r="Y46" s="59"/>
    </row>
    <row r="47" spans="1:25" ht="51" customHeight="1" outlineLevel="6" thickBot="1">
      <c r="A47" s="8" t="s">
        <v>26</v>
      </c>
      <c r="B47" s="19">
        <v>951</v>
      </c>
      <c r="C47" s="9" t="s">
        <v>7</v>
      </c>
      <c r="D47" s="9" t="s">
        <v>257</v>
      </c>
      <c r="E47" s="9" t="s">
        <v>5</v>
      </c>
      <c r="F47" s="9"/>
      <c r="G47" s="10">
        <f>G48</f>
        <v>8171.610000000001</v>
      </c>
      <c r="H47" s="26">
        <v>96</v>
      </c>
      <c r="I47" s="7">
        <v>96</v>
      </c>
      <c r="J47" s="7">
        <v>96</v>
      </c>
      <c r="K47" s="7">
        <v>96</v>
      </c>
      <c r="L47" s="7">
        <v>96</v>
      </c>
      <c r="M47" s="7">
        <v>96</v>
      </c>
      <c r="N47" s="7">
        <v>96</v>
      </c>
      <c r="O47" s="7">
        <v>96</v>
      </c>
      <c r="P47" s="7">
        <v>96</v>
      </c>
      <c r="Q47" s="7">
        <v>96</v>
      </c>
      <c r="R47" s="7">
        <v>96</v>
      </c>
      <c r="S47" s="7">
        <v>96</v>
      </c>
      <c r="T47" s="7">
        <v>96</v>
      </c>
      <c r="U47" s="7">
        <v>96</v>
      </c>
      <c r="V47" s="7">
        <v>96</v>
      </c>
      <c r="W47" s="44">
        <v>96</v>
      </c>
      <c r="X47" s="65">
        <v>141</v>
      </c>
      <c r="Y47" s="59">
        <f>X47/G47*100</f>
        <v>1.7254861649050799</v>
      </c>
    </row>
    <row r="48" spans="1:25" ht="32.25" outlineLevel="6" thickBot="1">
      <c r="A48" s="112" t="s">
        <v>135</v>
      </c>
      <c r="B48" s="19">
        <v>951</v>
      </c>
      <c r="C48" s="11" t="s">
        <v>7</v>
      </c>
      <c r="D48" s="11" t="s">
        <v>258</v>
      </c>
      <c r="E48" s="11" t="s">
        <v>5</v>
      </c>
      <c r="F48" s="11"/>
      <c r="G48" s="12">
        <f>G49</f>
        <v>8171.610000000001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5"/>
      <c r="Y48" s="59"/>
    </row>
    <row r="49" spans="1:25" ht="34.5" customHeight="1" outlineLevel="3" thickBot="1">
      <c r="A49" s="112" t="s">
        <v>136</v>
      </c>
      <c r="B49" s="19">
        <v>951</v>
      </c>
      <c r="C49" s="11" t="s">
        <v>7</v>
      </c>
      <c r="D49" s="11" t="s">
        <v>259</v>
      </c>
      <c r="E49" s="11" t="s">
        <v>5</v>
      </c>
      <c r="F49" s="11"/>
      <c r="G49" s="12">
        <f>G50</f>
        <v>8171.610000000001</v>
      </c>
      <c r="H49" s="31">
        <f aca="true" t="shared" si="8" ref="H49:X51">H50</f>
        <v>8918.7</v>
      </c>
      <c r="I49" s="31">
        <f t="shared" si="8"/>
        <v>8918.7</v>
      </c>
      <c r="J49" s="31">
        <f t="shared" si="8"/>
        <v>8918.7</v>
      </c>
      <c r="K49" s="31">
        <f t="shared" si="8"/>
        <v>8918.7</v>
      </c>
      <c r="L49" s="31">
        <f t="shared" si="8"/>
        <v>8918.7</v>
      </c>
      <c r="M49" s="31">
        <f t="shared" si="8"/>
        <v>8918.7</v>
      </c>
      <c r="N49" s="31">
        <f t="shared" si="8"/>
        <v>8918.7</v>
      </c>
      <c r="O49" s="31">
        <f t="shared" si="8"/>
        <v>8918.7</v>
      </c>
      <c r="P49" s="31">
        <f t="shared" si="8"/>
        <v>8918.7</v>
      </c>
      <c r="Q49" s="31">
        <f t="shared" si="8"/>
        <v>8918.7</v>
      </c>
      <c r="R49" s="31">
        <f t="shared" si="8"/>
        <v>8918.7</v>
      </c>
      <c r="S49" s="31">
        <f t="shared" si="8"/>
        <v>8918.7</v>
      </c>
      <c r="T49" s="31">
        <f t="shared" si="8"/>
        <v>8918.7</v>
      </c>
      <c r="U49" s="31">
        <f t="shared" si="8"/>
        <v>8918.7</v>
      </c>
      <c r="V49" s="31">
        <f t="shared" si="8"/>
        <v>8918.7</v>
      </c>
      <c r="W49" s="31">
        <f t="shared" si="8"/>
        <v>8918.7</v>
      </c>
      <c r="X49" s="66">
        <f t="shared" si="8"/>
        <v>5600.44265</v>
      </c>
      <c r="Y49" s="59">
        <f>X49/G49*100</f>
        <v>68.53536390013718</v>
      </c>
    </row>
    <row r="50" spans="1:25" ht="49.5" customHeight="1" outlineLevel="3" thickBot="1">
      <c r="A50" s="113" t="s">
        <v>203</v>
      </c>
      <c r="B50" s="90">
        <v>951</v>
      </c>
      <c r="C50" s="91" t="s">
        <v>7</v>
      </c>
      <c r="D50" s="91" t="s">
        <v>261</v>
      </c>
      <c r="E50" s="91" t="s">
        <v>5</v>
      </c>
      <c r="F50" s="91"/>
      <c r="G50" s="16">
        <f>G51+G55+G57</f>
        <v>8171.610000000001</v>
      </c>
      <c r="H50" s="32">
        <f t="shared" si="8"/>
        <v>8918.7</v>
      </c>
      <c r="I50" s="32">
        <f t="shared" si="8"/>
        <v>8918.7</v>
      </c>
      <c r="J50" s="32">
        <f t="shared" si="8"/>
        <v>8918.7</v>
      </c>
      <c r="K50" s="32">
        <f t="shared" si="8"/>
        <v>8918.7</v>
      </c>
      <c r="L50" s="32">
        <f t="shared" si="8"/>
        <v>8918.7</v>
      </c>
      <c r="M50" s="32">
        <f t="shared" si="8"/>
        <v>8918.7</v>
      </c>
      <c r="N50" s="32">
        <f t="shared" si="8"/>
        <v>8918.7</v>
      </c>
      <c r="O50" s="32">
        <f t="shared" si="8"/>
        <v>8918.7</v>
      </c>
      <c r="P50" s="32">
        <f t="shared" si="8"/>
        <v>8918.7</v>
      </c>
      <c r="Q50" s="32">
        <f t="shared" si="8"/>
        <v>8918.7</v>
      </c>
      <c r="R50" s="32">
        <f t="shared" si="8"/>
        <v>8918.7</v>
      </c>
      <c r="S50" s="32">
        <f t="shared" si="8"/>
        <v>8918.7</v>
      </c>
      <c r="T50" s="32">
        <f t="shared" si="8"/>
        <v>8918.7</v>
      </c>
      <c r="U50" s="32">
        <f t="shared" si="8"/>
        <v>8918.7</v>
      </c>
      <c r="V50" s="32">
        <f t="shared" si="8"/>
        <v>8918.7</v>
      </c>
      <c r="W50" s="32">
        <f t="shared" si="8"/>
        <v>8918.7</v>
      </c>
      <c r="X50" s="67">
        <f t="shared" si="8"/>
        <v>5600.44265</v>
      </c>
      <c r="Y50" s="59">
        <f>X50/G50*100</f>
        <v>68.53536390013718</v>
      </c>
    </row>
    <row r="51" spans="1:25" ht="32.25" outlineLevel="4" thickBot="1">
      <c r="A51" s="5" t="s">
        <v>94</v>
      </c>
      <c r="B51" s="21">
        <v>951</v>
      </c>
      <c r="C51" s="6" t="s">
        <v>7</v>
      </c>
      <c r="D51" s="6" t="s">
        <v>261</v>
      </c>
      <c r="E51" s="6" t="s">
        <v>91</v>
      </c>
      <c r="F51" s="6"/>
      <c r="G51" s="7">
        <f>G52+G53+G54</f>
        <v>7912.780000000001</v>
      </c>
      <c r="H51" s="34">
        <f t="shared" si="8"/>
        <v>8918.7</v>
      </c>
      <c r="I51" s="34">
        <f t="shared" si="8"/>
        <v>8918.7</v>
      </c>
      <c r="J51" s="34">
        <f t="shared" si="8"/>
        <v>8918.7</v>
      </c>
      <c r="K51" s="34">
        <f t="shared" si="8"/>
        <v>8918.7</v>
      </c>
      <c r="L51" s="34">
        <f t="shared" si="8"/>
        <v>8918.7</v>
      </c>
      <c r="M51" s="34">
        <f t="shared" si="8"/>
        <v>8918.7</v>
      </c>
      <c r="N51" s="34">
        <f t="shared" si="8"/>
        <v>8918.7</v>
      </c>
      <c r="O51" s="34">
        <f t="shared" si="8"/>
        <v>8918.7</v>
      </c>
      <c r="P51" s="34">
        <f t="shared" si="8"/>
        <v>8918.7</v>
      </c>
      <c r="Q51" s="34">
        <f t="shared" si="8"/>
        <v>8918.7</v>
      </c>
      <c r="R51" s="34">
        <f t="shared" si="8"/>
        <v>8918.7</v>
      </c>
      <c r="S51" s="34">
        <f t="shared" si="8"/>
        <v>8918.7</v>
      </c>
      <c r="T51" s="34">
        <f t="shared" si="8"/>
        <v>8918.7</v>
      </c>
      <c r="U51" s="34">
        <f t="shared" si="8"/>
        <v>8918.7</v>
      </c>
      <c r="V51" s="34">
        <f t="shared" si="8"/>
        <v>8918.7</v>
      </c>
      <c r="W51" s="34">
        <f t="shared" si="8"/>
        <v>8918.7</v>
      </c>
      <c r="X51" s="64">
        <f t="shared" si="8"/>
        <v>5600.44265</v>
      </c>
      <c r="Y51" s="59">
        <f>X51/G51*100</f>
        <v>70.7771813446096</v>
      </c>
    </row>
    <row r="52" spans="1:25" ht="18" customHeight="1" outlineLevel="5" thickBot="1">
      <c r="A52" s="88" t="s">
        <v>254</v>
      </c>
      <c r="B52" s="92">
        <v>951</v>
      </c>
      <c r="C52" s="93" t="s">
        <v>7</v>
      </c>
      <c r="D52" s="93" t="s">
        <v>261</v>
      </c>
      <c r="E52" s="93" t="s">
        <v>92</v>
      </c>
      <c r="F52" s="93"/>
      <c r="G52" s="98">
        <f>5977.8+27</f>
        <v>6004.8</v>
      </c>
      <c r="H52" s="26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  <c r="W52" s="44">
        <v>8918.7</v>
      </c>
      <c r="X52" s="65">
        <v>5600.44265</v>
      </c>
      <c r="Y52" s="59">
        <f>X52/G52*100</f>
        <v>93.26609795496935</v>
      </c>
    </row>
    <row r="53" spans="1:25" ht="31.5" customHeight="1" outlineLevel="5" thickBot="1">
      <c r="A53" s="88" t="s">
        <v>256</v>
      </c>
      <c r="B53" s="92">
        <v>951</v>
      </c>
      <c r="C53" s="93" t="s">
        <v>7</v>
      </c>
      <c r="D53" s="93" t="s">
        <v>261</v>
      </c>
      <c r="E53" s="93" t="s">
        <v>93</v>
      </c>
      <c r="F53" s="93"/>
      <c r="G53" s="98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48" outlineLevel="5" thickBot="1">
      <c r="A54" s="88" t="s">
        <v>249</v>
      </c>
      <c r="B54" s="92">
        <v>951</v>
      </c>
      <c r="C54" s="93" t="s">
        <v>7</v>
      </c>
      <c r="D54" s="93" t="s">
        <v>261</v>
      </c>
      <c r="E54" s="93" t="s">
        <v>250</v>
      </c>
      <c r="F54" s="93"/>
      <c r="G54" s="98">
        <f>1930.98-23</f>
        <v>1907.98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5" t="s">
        <v>100</v>
      </c>
      <c r="B55" s="21">
        <v>951</v>
      </c>
      <c r="C55" s="6" t="s">
        <v>7</v>
      </c>
      <c r="D55" s="6" t="s">
        <v>261</v>
      </c>
      <c r="E55" s="6" t="s">
        <v>95</v>
      </c>
      <c r="F55" s="6"/>
      <c r="G55" s="7">
        <f>G56</f>
        <v>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88" t="s">
        <v>101</v>
      </c>
      <c r="B56" s="92">
        <v>951</v>
      </c>
      <c r="C56" s="93" t="s">
        <v>7</v>
      </c>
      <c r="D56" s="93" t="s">
        <v>261</v>
      </c>
      <c r="E56" s="93" t="s">
        <v>96</v>
      </c>
      <c r="F56" s="93"/>
      <c r="G56" s="98">
        <v>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5" t="s">
        <v>102</v>
      </c>
      <c r="B57" s="21">
        <v>951</v>
      </c>
      <c r="C57" s="6" t="s">
        <v>7</v>
      </c>
      <c r="D57" s="6" t="s">
        <v>261</v>
      </c>
      <c r="E57" s="6" t="s">
        <v>97</v>
      </c>
      <c r="F57" s="6"/>
      <c r="G57" s="7">
        <f>G58+G59+G60</f>
        <v>258.83000000000004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88" t="s">
        <v>103</v>
      </c>
      <c r="B58" s="92">
        <v>951</v>
      </c>
      <c r="C58" s="93" t="s">
        <v>7</v>
      </c>
      <c r="D58" s="93" t="s">
        <v>261</v>
      </c>
      <c r="E58" s="93" t="s">
        <v>98</v>
      </c>
      <c r="F58" s="93"/>
      <c r="G58" s="98">
        <v>6.209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8" t="s">
        <v>104</v>
      </c>
      <c r="B59" s="92">
        <v>951</v>
      </c>
      <c r="C59" s="93" t="s">
        <v>7</v>
      </c>
      <c r="D59" s="93" t="s">
        <v>261</v>
      </c>
      <c r="E59" s="93" t="s">
        <v>99</v>
      </c>
      <c r="F59" s="93"/>
      <c r="G59" s="98">
        <v>161.901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156" t="s">
        <v>356</v>
      </c>
      <c r="B60" s="92">
        <v>951</v>
      </c>
      <c r="C60" s="93" t="s">
        <v>7</v>
      </c>
      <c r="D60" s="93" t="s">
        <v>261</v>
      </c>
      <c r="E60" s="93" t="s">
        <v>357</v>
      </c>
      <c r="F60" s="93"/>
      <c r="G60" s="98">
        <v>90.72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16.5" outlineLevel="5" thickBot="1">
      <c r="A61" s="8" t="s">
        <v>199</v>
      </c>
      <c r="B61" s="19">
        <v>951</v>
      </c>
      <c r="C61" s="9" t="s">
        <v>201</v>
      </c>
      <c r="D61" s="9" t="s">
        <v>257</v>
      </c>
      <c r="E61" s="9" t="s">
        <v>5</v>
      </c>
      <c r="F61" s="9"/>
      <c r="G61" s="10">
        <f>G62</f>
        <v>431.262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112" t="s">
        <v>135</v>
      </c>
      <c r="B62" s="19">
        <v>951</v>
      </c>
      <c r="C62" s="9" t="s">
        <v>201</v>
      </c>
      <c r="D62" s="9" t="s">
        <v>258</v>
      </c>
      <c r="E62" s="9" t="s">
        <v>5</v>
      </c>
      <c r="F62" s="9"/>
      <c r="G62" s="10">
        <f>G63</f>
        <v>431.262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112" t="s">
        <v>136</v>
      </c>
      <c r="B63" s="19">
        <v>951</v>
      </c>
      <c r="C63" s="9" t="s">
        <v>201</v>
      </c>
      <c r="D63" s="9" t="s">
        <v>259</v>
      </c>
      <c r="E63" s="9" t="s">
        <v>5</v>
      </c>
      <c r="F63" s="9"/>
      <c r="G63" s="10">
        <f>G64</f>
        <v>431.262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4" t="s">
        <v>200</v>
      </c>
      <c r="B64" s="90">
        <v>951</v>
      </c>
      <c r="C64" s="91" t="s">
        <v>201</v>
      </c>
      <c r="D64" s="91" t="s">
        <v>264</v>
      </c>
      <c r="E64" s="91" t="s">
        <v>5</v>
      </c>
      <c r="F64" s="91"/>
      <c r="G64" s="16">
        <f>G65</f>
        <v>431.262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19.5" customHeight="1" outlineLevel="5" thickBot="1">
      <c r="A65" s="5" t="s">
        <v>100</v>
      </c>
      <c r="B65" s="21">
        <v>951</v>
      </c>
      <c r="C65" s="6" t="s">
        <v>201</v>
      </c>
      <c r="D65" s="6" t="s">
        <v>264</v>
      </c>
      <c r="E65" s="6" t="s">
        <v>95</v>
      </c>
      <c r="F65" s="6"/>
      <c r="G65" s="7">
        <f>G66</f>
        <v>431.262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88" t="s">
        <v>101</v>
      </c>
      <c r="B66" s="92">
        <v>951</v>
      </c>
      <c r="C66" s="93" t="s">
        <v>201</v>
      </c>
      <c r="D66" s="93" t="s">
        <v>264</v>
      </c>
      <c r="E66" s="93" t="s">
        <v>96</v>
      </c>
      <c r="F66" s="93"/>
      <c r="G66" s="98">
        <v>431.262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48" outlineLevel="5" thickBot="1">
      <c r="A67" s="8" t="s">
        <v>27</v>
      </c>
      <c r="B67" s="19">
        <v>951</v>
      </c>
      <c r="C67" s="9" t="s">
        <v>8</v>
      </c>
      <c r="D67" s="9" t="s">
        <v>257</v>
      </c>
      <c r="E67" s="9" t="s">
        <v>5</v>
      </c>
      <c r="F67" s="9"/>
      <c r="G67" s="142">
        <f>G68</f>
        <v>5980.9439999999995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34.5" customHeight="1" outlineLevel="3" thickBot="1">
      <c r="A68" s="112" t="s">
        <v>135</v>
      </c>
      <c r="B68" s="19">
        <v>951</v>
      </c>
      <c r="C68" s="11" t="s">
        <v>8</v>
      </c>
      <c r="D68" s="11" t="s">
        <v>258</v>
      </c>
      <c r="E68" s="11" t="s">
        <v>5</v>
      </c>
      <c r="F68" s="11"/>
      <c r="G68" s="145">
        <f>G69</f>
        <v>5980.9439999999995</v>
      </c>
      <c r="H68" s="31">
        <f aca="true" t="shared" si="9" ref="H68:X70">H69</f>
        <v>3284.2</v>
      </c>
      <c r="I68" s="31">
        <f t="shared" si="9"/>
        <v>3284.2</v>
      </c>
      <c r="J68" s="31">
        <f t="shared" si="9"/>
        <v>3284.2</v>
      </c>
      <c r="K68" s="31">
        <f t="shared" si="9"/>
        <v>3284.2</v>
      </c>
      <c r="L68" s="31">
        <f t="shared" si="9"/>
        <v>3284.2</v>
      </c>
      <c r="M68" s="31">
        <f t="shared" si="9"/>
        <v>3284.2</v>
      </c>
      <c r="N68" s="31">
        <f t="shared" si="9"/>
        <v>3284.2</v>
      </c>
      <c r="O68" s="31">
        <f t="shared" si="9"/>
        <v>3284.2</v>
      </c>
      <c r="P68" s="31">
        <f t="shared" si="9"/>
        <v>3284.2</v>
      </c>
      <c r="Q68" s="31">
        <f t="shared" si="9"/>
        <v>3284.2</v>
      </c>
      <c r="R68" s="31">
        <f t="shared" si="9"/>
        <v>3284.2</v>
      </c>
      <c r="S68" s="31">
        <f t="shared" si="9"/>
        <v>3284.2</v>
      </c>
      <c r="T68" s="31">
        <f t="shared" si="9"/>
        <v>3284.2</v>
      </c>
      <c r="U68" s="31">
        <f t="shared" si="9"/>
        <v>3284.2</v>
      </c>
      <c r="V68" s="31">
        <f t="shared" si="9"/>
        <v>3284.2</v>
      </c>
      <c r="W68" s="31">
        <f t="shared" si="9"/>
        <v>3284.2</v>
      </c>
      <c r="X68" s="66">
        <f t="shared" si="9"/>
        <v>2834.80374</v>
      </c>
      <c r="Y68" s="59">
        <f>X68/G68*100</f>
        <v>47.397262706355384</v>
      </c>
    </row>
    <row r="69" spans="1:25" ht="32.25" outlineLevel="3" thickBot="1">
      <c r="A69" s="112" t="s">
        <v>136</v>
      </c>
      <c r="B69" s="19">
        <v>951</v>
      </c>
      <c r="C69" s="11" t="s">
        <v>8</v>
      </c>
      <c r="D69" s="11" t="s">
        <v>259</v>
      </c>
      <c r="E69" s="11" t="s">
        <v>5</v>
      </c>
      <c r="F69" s="11"/>
      <c r="G69" s="145">
        <f>G70</f>
        <v>5980.9439999999995</v>
      </c>
      <c r="H69" s="32">
        <f t="shared" si="9"/>
        <v>3284.2</v>
      </c>
      <c r="I69" s="32">
        <f t="shared" si="9"/>
        <v>3284.2</v>
      </c>
      <c r="J69" s="32">
        <f t="shared" si="9"/>
        <v>3284.2</v>
      </c>
      <c r="K69" s="32">
        <f t="shared" si="9"/>
        <v>3284.2</v>
      </c>
      <c r="L69" s="32">
        <f t="shared" si="9"/>
        <v>3284.2</v>
      </c>
      <c r="M69" s="32">
        <f t="shared" si="9"/>
        <v>3284.2</v>
      </c>
      <c r="N69" s="32">
        <f t="shared" si="9"/>
        <v>3284.2</v>
      </c>
      <c r="O69" s="32">
        <f t="shared" si="9"/>
        <v>3284.2</v>
      </c>
      <c r="P69" s="32">
        <f t="shared" si="9"/>
        <v>3284.2</v>
      </c>
      <c r="Q69" s="32">
        <f t="shared" si="9"/>
        <v>3284.2</v>
      </c>
      <c r="R69" s="32">
        <f t="shared" si="9"/>
        <v>3284.2</v>
      </c>
      <c r="S69" s="32">
        <f t="shared" si="9"/>
        <v>3284.2</v>
      </c>
      <c r="T69" s="32">
        <f t="shared" si="9"/>
        <v>3284.2</v>
      </c>
      <c r="U69" s="32">
        <f t="shared" si="9"/>
        <v>3284.2</v>
      </c>
      <c r="V69" s="32">
        <f t="shared" si="9"/>
        <v>3284.2</v>
      </c>
      <c r="W69" s="32">
        <f t="shared" si="9"/>
        <v>3284.2</v>
      </c>
      <c r="X69" s="67">
        <f t="shared" si="9"/>
        <v>2834.80374</v>
      </c>
      <c r="Y69" s="59">
        <f>X69/G69*100</f>
        <v>47.397262706355384</v>
      </c>
    </row>
    <row r="70" spans="1:25" ht="48" outlineLevel="4" thickBot="1">
      <c r="A70" s="113" t="s">
        <v>203</v>
      </c>
      <c r="B70" s="90">
        <v>951</v>
      </c>
      <c r="C70" s="91" t="s">
        <v>8</v>
      </c>
      <c r="D70" s="91" t="s">
        <v>261</v>
      </c>
      <c r="E70" s="91" t="s">
        <v>5</v>
      </c>
      <c r="F70" s="91"/>
      <c r="G70" s="144">
        <f>G71+G75</f>
        <v>5980.9439999999995</v>
      </c>
      <c r="H70" s="34">
        <f t="shared" si="9"/>
        <v>3284.2</v>
      </c>
      <c r="I70" s="34">
        <f t="shared" si="9"/>
        <v>3284.2</v>
      </c>
      <c r="J70" s="34">
        <f t="shared" si="9"/>
        <v>3284.2</v>
      </c>
      <c r="K70" s="34">
        <f t="shared" si="9"/>
        <v>3284.2</v>
      </c>
      <c r="L70" s="34">
        <f t="shared" si="9"/>
        <v>3284.2</v>
      </c>
      <c r="M70" s="34">
        <f t="shared" si="9"/>
        <v>3284.2</v>
      </c>
      <c r="N70" s="34">
        <f t="shared" si="9"/>
        <v>3284.2</v>
      </c>
      <c r="O70" s="34">
        <f t="shared" si="9"/>
        <v>3284.2</v>
      </c>
      <c r="P70" s="34">
        <f t="shared" si="9"/>
        <v>3284.2</v>
      </c>
      <c r="Q70" s="34">
        <f t="shared" si="9"/>
        <v>3284.2</v>
      </c>
      <c r="R70" s="34">
        <f t="shared" si="9"/>
        <v>3284.2</v>
      </c>
      <c r="S70" s="34">
        <f t="shared" si="9"/>
        <v>3284.2</v>
      </c>
      <c r="T70" s="34">
        <f t="shared" si="9"/>
        <v>3284.2</v>
      </c>
      <c r="U70" s="34">
        <f t="shared" si="9"/>
        <v>3284.2</v>
      </c>
      <c r="V70" s="34">
        <f t="shared" si="9"/>
        <v>3284.2</v>
      </c>
      <c r="W70" s="34">
        <f t="shared" si="9"/>
        <v>3284.2</v>
      </c>
      <c r="X70" s="64">
        <f t="shared" si="9"/>
        <v>2834.80374</v>
      </c>
      <c r="Y70" s="59">
        <f>X70/G70*100</f>
        <v>47.397262706355384</v>
      </c>
    </row>
    <row r="71" spans="1:25" ht="32.25" outlineLevel="5" thickBot="1">
      <c r="A71" s="5" t="s">
        <v>94</v>
      </c>
      <c r="B71" s="21">
        <v>951</v>
      </c>
      <c r="C71" s="6" t="s">
        <v>8</v>
      </c>
      <c r="D71" s="6" t="s">
        <v>261</v>
      </c>
      <c r="E71" s="6" t="s">
        <v>91</v>
      </c>
      <c r="F71" s="6"/>
      <c r="G71" s="147">
        <f>G72+G73+G74</f>
        <v>5980.9439999999995</v>
      </c>
      <c r="H71" s="26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  <c r="W71" s="44">
        <v>3284.2</v>
      </c>
      <c r="X71" s="65">
        <v>2834.80374</v>
      </c>
      <c r="Y71" s="59">
        <f>X71/G71*100</f>
        <v>47.397262706355384</v>
      </c>
    </row>
    <row r="72" spans="1:25" ht="19.5" customHeight="1" outlineLevel="5" thickBot="1">
      <c r="A72" s="88" t="s">
        <v>254</v>
      </c>
      <c r="B72" s="92">
        <v>951</v>
      </c>
      <c r="C72" s="93" t="s">
        <v>8</v>
      </c>
      <c r="D72" s="93" t="s">
        <v>261</v>
      </c>
      <c r="E72" s="93" t="s">
        <v>92</v>
      </c>
      <c r="F72" s="93"/>
      <c r="G72" s="98">
        <f>4526.432-15</f>
        <v>4511.432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1.5" customHeight="1" outlineLevel="5" thickBot="1">
      <c r="A73" s="88" t="s">
        <v>256</v>
      </c>
      <c r="B73" s="92">
        <v>951</v>
      </c>
      <c r="C73" s="93" t="s">
        <v>8</v>
      </c>
      <c r="D73" s="93" t="s">
        <v>261</v>
      </c>
      <c r="E73" s="93" t="s">
        <v>93</v>
      </c>
      <c r="F73" s="93"/>
      <c r="G73" s="98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48" outlineLevel="5" thickBot="1">
      <c r="A74" s="88" t="s">
        <v>249</v>
      </c>
      <c r="B74" s="92">
        <v>951</v>
      </c>
      <c r="C74" s="93" t="s">
        <v>8</v>
      </c>
      <c r="D74" s="93" t="s">
        <v>261</v>
      </c>
      <c r="E74" s="93" t="s">
        <v>250</v>
      </c>
      <c r="F74" s="93"/>
      <c r="G74" s="98">
        <f>1476.512-7</f>
        <v>1469.512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8" customHeight="1" outlineLevel="5" thickBot="1">
      <c r="A75" s="5" t="s">
        <v>100</v>
      </c>
      <c r="B75" s="21">
        <v>951</v>
      </c>
      <c r="C75" s="6" t="s">
        <v>8</v>
      </c>
      <c r="D75" s="6" t="s">
        <v>261</v>
      </c>
      <c r="E75" s="6" t="s">
        <v>95</v>
      </c>
      <c r="F75" s="6"/>
      <c r="G75" s="7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88" t="s">
        <v>101</v>
      </c>
      <c r="B76" s="92">
        <v>951</v>
      </c>
      <c r="C76" s="93" t="s">
        <v>8</v>
      </c>
      <c r="D76" s="93" t="s">
        <v>261</v>
      </c>
      <c r="E76" s="93" t="s">
        <v>96</v>
      </c>
      <c r="F76" s="93"/>
      <c r="G76" s="98"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16.5" outlineLevel="5" thickBot="1">
      <c r="A77" s="8" t="s">
        <v>206</v>
      </c>
      <c r="B77" s="19">
        <v>951</v>
      </c>
      <c r="C77" s="9" t="s">
        <v>208</v>
      </c>
      <c r="D77" s="9" t="s">
        <v>257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112" t="s">
        <v>135</v>
      </c>
      <c r="B78" s="19">
        <v>951</v>
      </c>
      <c r="C78" s="9" t="s">
        <v>208</v>
      </c>
      <c r="D78" s="9" t="s">
        <v>258</v>
      </c>
      <c r="E78" s="9" t="s">
        <v>5</v>
      </c>
      <c r="F78" s="9"/>
      <c r="G78" s="10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112" t="s">
        <v>136</v>
      </c>
      <c r="B79" s="19">
        <v>951</v>
      </c>
      <c r="C79" s="9" t="s">
        <v>208</v>
      </c>
      <c r="D79" s="9" t="s">
        <v>259</v>
      </c>
      <c r="E79" s="9" t="s">
        <v>5</v>
      </c>
      <c r="F79" s="9"/>
      <c r="G79" s="10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94" t="s">
        <v>207</v>
      </c>
      <c r="B80" s="90">
        <v>951</v>
      </c>
      <c r="C80" s="91" t="s">
        <v>208</v>
      </c>
      <c r="D80" s="91" t="s">
        <v>265</v>
      </c>
      <c r="E80" s="91" t="s">
        <v>5</v>
      </c>
      <c r="F80" s="91"/>
      <c r="G80" s="16">
        <f>G81</f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5" thickBot="1">
      <c r="A81" s="5" t="s">
        <v>239</v>
      </c>
      <c r="B81" s="21">
        <v>951</v>
      </c>
      <c r="C81" s="6" t="s">
        <v>208</v>
      </c>
      <c r="D81" s="6" t="s">
        <v>265</v>
      </c>
      <c r="E81" s="6" t="s">
        <v>241</v>
      </c>
      <c r="F81" s="6"/>
      <c r="G81" s="7">
        <f>G82</f>
        <v>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16.5" outlineLevel="5" thickBot="1">
      <c r="A82" s="88" t="s">
        <v>240</v>
      </c>
      <c r="B82" s="92">
        <v>951</v>
      </c>
      <c r="C82" s="93" t="s">
        <v>208</v>
      </c>
      <c r="D82" s="93" t="s">
        <v>265</v>
      </c>
      <c r="E82" s="93" t="s">
        <v>242</v>
      </c>
      <c r="F82" s="93"/>
      <c r="G82" s="98">
        <v>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257</v>
      </c>
      <c r="E83" s="9" t="s">
        <v>5</v>
      </c>
      <c r="F83" s="9"/>
      <c r="G83" s="10">
        <f>G84</f>
        <v>200</v>
      </c>
      <c r="H83" s="31">
        <f aca="true" t="shared" si="10" ref="H83:X85">H84</f>
        <v>0</v>
      </c>
      <c r="I83" s="31">
        <f t="shared" si="10"/>
        <v>0</v>
      </c>
      <c r="J83" s="31">
        <f t="shared" si="10"/>
        <v>0</v>
      </c>
      <c r="K83" s="31">
        <f t="shared" si="10"/>
        <v>0</v>
      </c>
      <c r="L83" s="31">
        <f t="shared" si="10"/>
        <v>0</v>
      </c>
      <c r="M83" s="31">
        <f t="shared" si="10"/>
        <v>0</v>
      </c>
      <c r="N83" s="31">
        <f t="shared" si="10"/>
        <v>0</v>
      </c>
      <c r="O83" s="31">
        <f t="shared" si="10"/>
        <v>0</v>
      </c>
      <c r="P83" s="31">
        <f t="shared" si="10"/>
        <v>0</v>
      </c>
      <c r="Q83" s="31">
        <f t="shared" si="10"/>
        <v>0</v>
      </c>
      <c r="R83" s="31">
        <f t="shared" si="10"/>
        <v>0</v>
      </c>
      <c r="S83" s="31">
        <f t="shared" si="10"/>
        <v>0</v>
      </c>
      <c r="T83" s="31">
        <f t="shared" si="10"/>
        <v>0</v>
      </c>
      <c r="U83" s="31">
        <f t="shared" si="10"/>
        <v>0</v>
      </c>
      <c r="V83" s="31">
        <f t="shared" si="10"/>
        <v>0</v>
      </c>
      <c r="W83" s="31">
        <f t="shared" si="10"/>
        <v>0</v>
      </c>
      <c r="X83" s="66">
        <f t="shared" si="10"/>
        <v>0</v>
      </c>
      <c r="Y83" s="59">
        <f aca="true" t="shared" si="11" ref="Y83:Y90">X83/G83*100</f>
        <v>0</v>
      </c>
    </row>
    <row r="84" spans="1:25" ht="32.25" outlineLevel="3" thickBot="1">
      <c r="A84" s="112" t="s">
        <v>135</v>
      </c>
      <c r="B84" s="19">
        <v>951</v>
      </c>
      <c r="C84" s="11" t="s">
        <v>9</v>
      </c>
      <c r="D84" s="11" t="s">
        <v>258</v>
      </c>
      <c r="E84" s="11" t="s">
        <v>5</v>
      </c>
      <c r="F84" s="11"/>
      <c r="G84" s="12">
        <f>G85</f>
        <v>200</v>
      </c>
      <c r="H84" s="32">
        <f t="shared" si="10"/>
        <v>0</v>
      </c>
      <c r="I84" s="32">
        <f t="shared" si="10"/>
        <v>0</v>
      </c>
      <c r="J84" s="32">
        <f t="shared" si="10"/>
        <v>0</v>
      </c>
      <c r="K84" s="32">
        <f t="shared" si="10"/>
        <v>0</v>
      </c>
      <c r="L84" s="32">
        <f t="shared" si="10"/>
        <v>0</v>
      </c>
      <c r="M84" s="32">
        <f t="shared" si="10"/>
        <v>0</v>
      </c>
      <c r="N84" s="32">
        <f t="shared" si="10"/>
        <v>0</v>
      </c>
      <c r="O84" s="32">
        <f t="shared" si="10"/>
        <v>0</v>
      </c>
      <c r="P84" s="32">
        <f t="shared" si="10"/>
        <v>0</v>
      </c>
      <c r="Q84" s="32">
        <f t="shared" si="10"/>
        <v>0</v>
      </c>
      <c r="R84" s="32">
        <f t="shared" si="10"/>
        <v>0</v>
      </c>
      <c r="S84" s="32">
        <f t="shared" si="10"/>
        <v>0</v>
      </c>
      <c r="T84" s="32">
        <f t="shared" si="10"/>
        <v>0</v>
      </c>
      <c r="U84" s="32">
        <f t="shared" si="10"/>
        <v>0</v>
      </c>
      <c r="V84" s="32">
        <f t="shared" si="10"/>
        <v>0</v>
      </c>
      <c r="W84" s="32">
        <f t="shared" si="10"/>
        <v>0</v>
      </c>
      <c r="X84" s="67">
        <f t="shared" si="10"/>
        <v>0</v>
      </c>
      <c r="Y84" s="59">
        <f t="shared" si="11"/>
        <v>0</v>
      </c>
    </row>
    <row r="85" spans="1:25" ht="32.25" outlineLevel="4" thickBot="1">
      <c r="A85" s="112" t="s">
        <v>136</v>
      </c>
      <c r="B85" s="19">
        <v>951</v>
      </c>
      <c r="C85" s="11" t="s">
        <v>9</v>
      </c>
      <c r="D85" s="11" t="s">
        <v>259</v>
      </c>
      <c r="E85" s="11" t="s">
        <v>5</v>
      </c>
      <c r="F85" s="11"/>
      <c r="G85" s="12">
        <f>G86</f>
        <v>200</v>
      </c>
      <c r="H85" s="34">
        <f t="shared" si="10"/>
        <v>0</v>
      </c>
      <c r="I85" s="34">
        <f t="shared" si="10"/>
        <v>0</v>
      </c>
      <c r="J85" s="34">
        <f t="shared" si="10"/>
        <v>0</v>
      </c>
      <c r="K85" s="34">
        <f t="shared" si="10"/>
        <v>0</v>
      </c>
      <c r="L85" s="34">
        <f t="shared" si="10"/>
        <v>0</v>
      </c>
      <c r="M85" s="34">
        <f t="shared" si="10"/>
        <v>0</v>
      </c>
      <c r="N85" s="34">
        <f t="shared" si="10"/>
        <v>0</v>
      </c>
      <c r="O85" s="34">
        <f t="shared" si="10"/>
        <v>0</v>
      </c>
      <c r="P85" s="34">
        <f t="shared" si="10"/>
        <v>0</v>
      </c>
      <c r="Q85" s="34">
        <f t="shared" si="10"/>
        <v>0</v>
      </c>
      <c r="R85" s="34">
        <f t="shared" si="10"/>
        <v>0</v>
      </c>
      <c r="S85" s="34">
        <f t="shared" si="10"/>
        <v>0</v>
      </c>
      <c r="T85" s="34">
        <f t="shared" si="10"/>
        <v>0</v>
      </c>
      <c r="U85" s="34">
        <f t="shared" si="10"/>
        <v>0</v>
      </c>
      <c r="V85" s="34">
        <f t="shared" si="10"/>
        <v>0</v>
      </c>
      <c r="W85" s="34">
        <f t="shared" si="10"/>
        <v>0</v>
      </c>
      <c r="X85" s="68">
        <f t="shared" si="10"/>
        <v>0</v>
      </c>
      <c r="Y85" s="59">
        <f t="shared" si="11"/>
        <v>0</v>
      </c>
    </row>
    <row r="86" spans="1:25" ht="32.25" outlineLevel="5" thickBot="1">
      <c r="A86" s="94" t="s">
        <v>139</v>
      </c>
      <c r="B86" s="90">
        <v>951</v>
      </c>
      <c r="C86" s="91" t="s">
        <v>9</v>
      </c>
      <c r="D86" s="91" t="s">
        <v>266</v>
      </c>
      <c r="E86" s="91" t="s">
        <v>5</v>
      </c>
      <c r="F86" s="91"/>
      <c r="G86" s="16">
        <f>G87</f>
        <v>200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4"/>
      <c r="X86" s="65">
        <v>0</v>
      </c>
      <c r="Y86" s="59">
        <f t="shared" si="11"/>
        <v>0</v>
      </c>
    </row>
    <row r="87" spans="1:25" ht="15.75" customHeight="1" outlineLevel="3" thickBot="1">
      <c r="A87" s="5" t="s">
        <v>109</v>
      </c>
      <c r="B87" s="21">
        <v>951</v>
      </c>
      <c r="C87" s="6" t="s">
        <v>9</v>
      </c>
      <c r="D87" s="6" t="s">
        <v>266</v>
      </c>
      <c r="E87" s="6" t="s">
        <v>108</v>
      </c>
      <c r="F87" s="6"/>
      <c r="G87" s="7">
        <v>200</v>
      </c>
      <c r="H87" s="31" t="e">
        <f aca="true" t="shared" si="12" ref="H87:X87">H88+H96+H104+H105+H113+H139+H146+H161</f>
        <v>#REF!</v>
      </c>
      <c r="I87" s="31" t="e">
        <f t="shared" si="12"/>
        <v>#REF!</v>
      </c>
      <c r="J87" s="31" t="e">
        <f t="shared" si="12"/>
        <v>#REF!</v>
      </c>
      <c r="K87" s="31" t="e">
        <f t="shared" si="12"/>
        <v>#REF!</v>
      </c>
      <c r="L87" s="31" t="e">
        <f t="shared" si="12"/>
        <v>#REF!</v>
      </c>
      <c r="M87" s="31" t="e">
        <f t="shared" si="12"/>
        <v>#REF!</v>
      </c>
      <c r="N87" s="31" t="e">
        <f t="shared" si="12"/>
        <v>#REF!</v>
      </c>
      <c r="O87" s="31" t="e">
        <f t="shared" si="12"/>
        <v>#REF!</v>
      </c>
      <c r="P87" s="31" t="e">
        <f t="shared" si="12"/>
        <v>#REF!</v>
      </c>
      <c r="Q87" s="31" t="e">
        <f t="shared" si="12"/>
        <v>#REF!</v>
      </c>
      <c r="R87" s="31" t="e">
        <f t="shared" si="12"/>
        <v>#REF!</v>
      </c>
      <c r="S87" s="31" t="e">
        <f t="shared" si="12"/>
        <v>#REF!</v>
      </c>
      <c r="T87" s="31" t="e">
        <f t="shared" si="12"/>
        <v>#REF!</v>
      </c>
      <c r="U87" s="31" t="e">
        <f t="shared" si="12"/>
        <v>#REF!</v>
      </c>
      <c r="V87" s="31" t="e">
        <f t="shared" si="12"/>
        <v>#REF!</v>
      </c>
      <c r="W87" s="31" t="e">
        <f t="shared" si="12"/>
        <v>#REF!</v>
      </c>
      <c r="X87" s="69" t="e">
        <f t="shared" si="12"/>
        <v>#REF!</v>
      </c>
      <c r="Y87" s="59" t="e">
        <f t="shared" si="11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257</v>
      </c>
      <c r="E88" s="9" t="s">
        <v>5</v>
      </c>
      <c r="F88" s="9"/>
      <c r="G88" s="174">
        <f>G89+G145</f>
        <v>61993.86881999999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70" t="e">
        <f>X89+#REF!</f>
        <v>#REF!</v>
      </c>
      <c r="Y88" s="59" t="e">
        <f t="shared" si="11"/>
        <v>#REF!</v>
      </c>
    </row>
    <row r="89" spans="1:25" ht="32.25" outlineLevel="4" thickBot="1">
      <c r="A89" s="112" t="s">
        <v>135</v>
      </c>
      <c r="B89" s="19">
        <v>951</v>
      </c>
      <c r="C89" s="11" t="s">
        <v>67</v>
      </c>
      <c r="D89" s="11" t="s">
        <v>258</v>
      </c>
      <c r="E89" s="11" t="s">
        <v>5</v>
      </c>
      <c r="F89" s="11"/>
      <c r="G89" s="145">
        <f>G90</f>
        <v>49958.46001999999</v>
      </c>
      <c r="H89" s="34">
        <f aca="true" t="shared" si="13" ref="H89:X89">H90</f>
        <v>0</v>
      </c>
      <c r="I89" s="34">
        <f t="shared" si="13"/>
        <v>0</v>
      </c>
      <c r="J89" s="34">
        <f t="shared" si="13"/>
        <v>0</v>
      </c>
      <c r="K89" s="34">
        <f t="shared" si="13"/>
        <v>0</v>
      </c>
      <c r="L89" s="34">
        <f t="shared" si="13"/>
        <v>0</v>
      </c>
      <c r="M89" s="34">
        <f t="shared" si="13"/>
        <v>0</v>
      </c>
      <c r="N89" s="34">
        <f t="shared" si="13"/>
        <v>0</v>
      </c>
      <c r="O89" s="34">
        <f t="shared" si="13"/>
        <v>0</v>
      </c>
      <c r="P89" s="34">
        <f t="shared" si="13"/>
        <v>0</v>
      </c>
      <c r="Q89" s="34">
        <f t="shared" si="13"/>
        <v>0</v>
      </c>
      <c r="R89" s="34">
        <f t="shared" si="13"/>
        <v>0</v>
      </c>
      <c r="S89" s="34">
        <f t="shared" si="13"/>
        <v>0</v>
      </c>
      <c r="T89" s="34">
        <f t="shared" si="13"/>
        <v>0</v>
      </c>
      <c r="U89" s="34">
        <f t="shared" si="13"/>
        <v>0</v>
      </c>
      <c r="V89" s="34">
        <f t="shared" si="13"/>
        <v>0</v>
      </c>
      <c r="W89" s="34">
        <f t="shared" si="13"/>
        <v>0</v>
      </c>
      <c r="X89" s="68">
        <f t="shared" si="13"/>
        <v>950</v>
      </c>
      <c r="Y89" s="59">
        <f t="shared" si="11"/>
        <v>1.9015798317635977</v>
      </c>
    </row>
    <row r="90" spans="1:25" ht="32.25" outlineLevel="5" thickBot="1">
      <c r="A90" s="112" t="s">
        <v>136</v>
      </c>
      <c r="B90" s="19">
        <v>951</v>
      </c>
      <c r="C90" s="11" t="s">
        <v>67</v>
      </c>
      <c r="D90" s="11" t="s">
        <v>259</v>
      </c>
      <c r="E90" s="11" t="s">
        <v>5</v>
      </c>
      <c r="F90" s="11"/>
      <c r="G90" s="145">
        <f>G91+G98+G109+G105+G125+G132+G139+G120</f>
        <v>49958.46001999999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950</v>
      </c>
      <c r="Y90" s="59">
        <f t="shared" si="11"/>
        <v>1.9015798317635977</v>
      </c>
    </row>
    <row r="91" spans="1:25" ht="18.75" customHeight="1" outlineLevel="5" thickBot="1">
      <c r="A91" s="94" t="s">
        <v>30</v>
      </c>
      <c r="B91" s="90">
        <v>951</v>
      </c>
      <c r="C91" s="91" t="s">
        <v>67</v>
      </c>
      <c r="D91" s="91" t="s">
        <v>267</v>
      </c>
      <c r="E91" s="91" t="s">
        <v>5</v>
      </c>
      <c r="F91" s="91"/>
      <c r="G91" s="144">
        <f>G92+G96</f>
        <v>1737.5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5" t="s">
        <v>94</v>
      </c>
      <c r="B92" s="21">
        <v>951</v>
      </c>
      <c r="C92" s="6" t="s">
        <v>67</v>
      </c>
      <c r="D92" s="6" t="s">
        <v>267</v>
      </c>
      <c r="E92" s="6" t="s">
        <v>91</v>
      </c>
      <c r="F92" s="6"/>
      <c r="G92" s="147">
        <f>G93+G94+G95</f>
        <v>1562.26659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19.5" customHeight="1" outlineLevel="5" thickBot="1">
      <c r="A93" s="88" t="s">
        <v>254</v>
      </c>
      <c r="B93" s="92">
        <v>951</v>
      </c>
      <c r="C93" s="93" t="s">
        <v>67</v>
      </c>
      <c r="D93" s="93" t="s">
        <v>267</v>
      </c>
      <c r="E93" s="93" t="s">
        <v>92</v>
      </c>
      <c r="F93" s="93"/>
      <c r="G93" s="143">
        <v>1202.36827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0.75" customHeight="1" outlineLevel="5" thickBot="1">
      <c r="A94" s="88" t="s">
        <v>256</v>
      </c>
      <c r="B94" s="92">
        <v>951</v>
      </c>
      <c r="C94" s="93" t="s">
        <v>67</v>
      </c>
      <c r="D94" s="93" t="s">
        <v>267</v>
      </c>
      <c r="E94" s="93" t="s">
        <v>93</v>
      </c>
      <c r="F94" s="93"/>
      <c r="G94" s="143">
        <v>0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48" outlineLevel="5" thickBot="1">
      <c r="A95" s="88" t="s">
        <v>249</v>
      </c>
      <c r="B95" s="92">
        <v>951</v>
      </c>
      <c r="C95" s="93" t="s">
        <v>67</v>
      </c>
      <c r="D95" s="93" t="s">
        <v>267</v>
      </c>
      <c r="E95" s="93" t="s">
        <v>250</v>
      </c>
      <c r="F95" s="93"/>
      <c r="G95" s="143">
        <v>359.89832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21.75" customHeight="1" outlineLevel="6" thickBot="1">
      <c r="A96" s="5" t="s">
        <v>100</v>
      </c>
      <c r="B96" s="21">
        <v>951</v>
      </c>
      <c r="C96" s="6" t="s">
        <v>67</v>
      </c>
      <c r="D96" s="6" t="s">
        <v>267</v>
      </c>
      <c r="E96" s="6" t="s">
        <v>95</v>
      </c>
      <c r="F96" s="6"/>
      <c r="G96" s="147">
        <f>G97</f>
        <v>175.23341</v>
      </c>
      <c r="H96" s="32">
        <f aca="true" t="shared" si="14" ref="H96:P96">H97</f>
        <v>0</v>
      </c>
      <c r="I96" s="32">
        <f t="shared" si="14"/>
        <v>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 t="shared" si="14"/>
        <v>0</v>
      </c>
      <c r="O96" s="32">
        <f t="shared" si="14"/>
        <v>0</v>
      </c>
      <c r="P96" s="32">
        <f t="shared" si="14"/>
        <v>0</v>
      </c>
      <c r="Q96" s="32">
        <f aca="true" t="shared" si="15" ref="Q96:W96">Q97</f>
        <v>0</v>
      </c>
      <c r="R96" s="32">
        <f t="shared" si="15"/>
        <v>0</v>
      </c>
      <c r="S96" s="32">
        <f t="shared" si="15"/>
        <v>0</v>
      </c>
      <c r="T96" s="32">
        <f t="shared" si="15"/>
        <v>0</v>
      </c>
      <c r="U96" s="32">
        <f t="shared" si="15"/>
        <v>0</v>
      </c>
      <c r="V96" s="32">
        <f t="shared" si="15"/>
        <v>0</v>
      </c>
      <c r="W96" s="32">
        <f t="shared" si="15"/>
        <v>0</v>
      </c>
      <c r="X96" s="67">
        <f>X97</f>
        <v>9539.0701</v>
      </c>
      <c r="Y96" s="59">
        <f>X96/G96*100</f>
        <v>5443.636632991393</v>
      </c>
    </row>
    <row r="97" spans="1:25" ht="32.25" outlineLevel="4" thickBot="1">
      <c r="A97" s="88" t="s">
        <v>101</v>
      </c>
      <c r="B97" s="92">
        <v>951</v>
      </c>
      <c r="C97" s="93" t="s">
        <v>67</v>
      </c>
      <c r="D97" s="93" t="s">
        <v>267</v>
      </c>
      <c r="E97" s="93" t="s">
        <v>96</v>
      </c>
      <c r="F97" s="93"/>
      <c r="G97" s="143">
        <v>175.23341</v>
      </c>
      <c r="H97" s="34">
        <f aca="true" t="shared" si="16" ref="H97:X97">H98</f>
        <v>0</v>
      </c>
      <c r="I97" s="34">
        <f t="shared" si="16"/>
        <v>0</v>
      </c>
      <c r="J97" s="34">
        <f t="shared" si="16"/>
        <v>0</v>
      </c>
      <c r="K97" s="34">
        <f t="shared" si="16"/>
        <v>0</v>
      </c>
      <c r="L97" s="34">
        <f t="shared" si="16"/>
        <v>0</v>
      </c>
      <c r="M97" s="34">
        <f t="shared" si="16"/>
        <v>0</v>
      </c>
      <c r="N97" s="34">
        <f t="shared" si="16"/>
        <v>0</v>
      </c>
      <c r="O97" s="34">
        <f t="shared" si="16"/>
        <v>0</v>
      </c>
      <c r="P97" s="34">
        <f t="shared" si="16"/>
        <v>0</v>
      </c>
      <c r="Q97" s="34">
        <f t="shared" si="16"/>
        <v>0</v>
      </c>
      <c r="R97" s="34">
        <f t="shared" si="16"/>
        <v>0</v>
      </c>
      <c r="S97" s="34">
        <f t="shared" si="16"/>
        <v>0</v>
      </c>
      <c r="T97" s="34">
        <f t="shared" si="16"/>
        <v>0</v>
      </c>
      <c r="U97" s="34">
        <f t="shared" si="16"/>
        <v>0</v>
      </c>
      <c r="V97" s="34">
        <f t="shared" si="16"/>
        <v>0</v>
      </c>
      <c r="W97" s="34">
        <f t="shared" si="16"/>
        <v>0</v>
      </c>
      <c r="X97" s="64">
        <f t="shared" si="16"/>
        <v>9539.0701</v>
      </c>
      <c r="Y97" s="59">
        <f>X97/G97*100</f>
        <v>5443.636632991393</v>
      </c>
    </row>
    <row r="98" spans="1:25" ht="48" outlineLevel="5" thickBot="1">
      <c r="A98" s="113" t="s">
        <v>203</v>
      </c>
      <c r="B98" s="90">
        <v>951</v>
      </c>
      <c r="C98" s="91" t="s">
        <v>67</v>
      </c>
      <c r="D98" s="91" t="s">
        <v>261</v>
      </c>
      <c r="E98" s="91" t="s">
        <v>5</v>
      </c>
      <c r="F98" s="91"/>
      <c r="G98" s="144">
        <f>G99+G103</f>
        <v>19405.235239999998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49.157198982762765</v>
      </c>
    </row>
    <row r="99" spans="1:25" ht="32.25" outlineLevel="5" thickBot="1">
      <c r="A99" s="5" t="s">
        <v>94</v>
      </c>
      <c r="B99" s="21">
        <v>951</v>
      </c>
      <c r="C99" s="6" t="s">
        <v>67</v>
      </c>
      <c r="D99" s="6" t="s">
        <v>261</v>
      </c>
      <c r="E99" s="6" t="s">
        <v>91</v>
      </c>
      <c r="F99" s="6"/>
      <c r="G99" s="147">
        <f>G100+G101+G102</f>
        <v>19267.68524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21.75" customHeight="1" outlineLevel="5" thickBot="1">
      <c r="A100" s="88" t="s">
        <v>254</v>
      </c>
      <c r="B100" s="92">
        <v>951</v>
      </c>
      <c r="C100" s="93" t="s">
        <v>67</v>
      </c>
      <c r="D100" s="93" t="s">
        <v>261</v>
      </c>
      <c r="E100" s="93" t="s">
        <v>92</v>
      </c>
      <c r="F100" s="93"/>
      <c r="G100" s="143">
        <v>14537.697549999999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5.25" customHeight="1" outlineLevel="5" thickBot="1">
      <c r="A101" s="88" t="s">
        <v>256</v>
      </c>
      <c r="B101" s="92">
        <v>951</v>
      </c>
      <c r="C101" s="93" t="s">
        <v>67</v>
      </c>
      <c r="D101" s="93" t="s">
        <v>261</v>
      </c>
      <c r="E101" s="93" t="s">
        <v>93</v>
      </c>
      <c r="F101" s="93"/>
      <c r="G101" s="98"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8" t="s">
        <v>249</v>
      </c>
      <c r="B102" s="92">
        <v>951</v>
      </c>
      <c r="C102" s="93" t="s">
        <v>67</v>
      </c>
      <c r="D102" s="93" t="s">
        <v>261</v>
      </c>
      <c r="E102" s="93" t="s">
        <v>250</v>
      </c>
      <c r="F102" s="93"/>
      <c r="G102" s="98">
        <v>4729.98769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16.5" customHeight="1" outlineLevel="5" thickBot="1">
      <c r="A103" s="5" t="s">
        <v>100</v>
      </c>
      <c r="B103" s="21">
        <v>951</v>
      </c>
      <c r="C103" s="6" t="s">
        <v>67</v>
      </c>
      <c r="D103" s="6" t="s">
        <v>261</v>
      </c>
      <c r="E103" s="6" t="s">
        <v>95</v>
      </c>
      <c r="F103" s="6"/>
      <c r="G103" s="7">
        <f>G104</f>
        <v>137.55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88" t="s">
        <v>101</v>
      </c>
      <c r="B104" s="92">
        <v>951</v>
      </c>
      <c r="C104" s="93" t="s">
        <v>67</v>
      </c>
      <c r="D104" s="93" t="s">
        <v>261</v>
      </c>
      <c r="E104" s="93" t="s">
        <v>96</v>
      </c>
      <c r="F104" s="93"/>
      <c r="G104" s="98">
        <f>135.55-1.5+3.5</f>
        <v>137.55</v>
      </c>
      <c r="H104" s="32" t="e">
        <f>#REF!</f>
        <v>#REF!</v>
      </c>
      <c r="I104" s="32" t="e">
        <f>#REF!</f>
        <v>#REF!</v>
      </c>
      <c r="J104" s="32" t="e">
        <f>#REF!</f>
        <v>#REF!</v>
      </c>
      <c r="K104" s="32" t="e">
        <f>#REF!</f>
        <v>#REF!</v>
      </c>
      <c r="L104" s="32" t="e">
        <f>#REF!</f>
        <v>#REF!</v>
      </c>
      <c r="M104" s="32" t="e">
        <f>#REF!</f>
        <v>#REF!</v>
      </c>
      <c r="N104" s="32" t="e">
        <f>#REF!</f>
        <v>#REF!</v>
      </c>
      <c r="O104" s="32" t="e">
        <f>#REF!</f>
        <v>#REF!</v>
      </c>
      <c r="P104" s="32" t="e">
        <f>#REF!</f>
        <v>#REF!</v>
      </c>
      <c r="Q104" s="32" t="e">
        <f>#REF!</f>
        <v>#REF!</v>
      </c>
      <c r="R104" s="32" t="e">
        <f>#REF!</f>
        <v>#REF!</v>
      </c>
      <c r="S104" s="32" t="e">
        <f>#REF!</f>
        <v>#REF!</v>
      </c>
      <c r="T104" s="32" t="e">
        <f>#REF!</f>
        <v>#REF!</v>
      </c>
      <c r="U104" s="32" t="e">
        <f>#REF!</f>
        <v>#REF!</v>
      </c>
      <c r="V104" s="32" t="e">
        <f>#REF!</f>
        <v>#REF!</v>
      </c>
      <c r="W104" s="32" t="e">
        <f>#REF!</f>
        <v>#REF!</v>
      </c>
      <c r="X104" s="67" t="e">
        <f>#REF!</f>
        <v>#REF!</v>
      </c>
      <c r="Y104" s="59" t="e">
        <f>X104/G104*100</f>
        <v>#REF!</v>
      </c>
    </row>
    <row r="105" spans="1:25" ht="19.5" customHeight="1" outlineLevel="6" thickBot="1">
      <c r="A105" s="94" t="s">
        <v>140</v>
      </c>
      <c r="B105" s="90">
        <v>951</v>
      </c>
      <c r="C105" s="91" t="s">
        <v>67</v>
      </c>
      <c r="D105" s="91" t="s">
        <v>263</v>
      </c>
      <c r="E105" s="91" t="s">
        <v>5</v>
      </c>
      <c r="F105" s="91"/>
      <c r="G105" s="144">
        <f>G106+G107+G108</f>
        <v>421.81278999999995</v>
      </c>
      <c r="H105" s="32" t="e">
        <f>#REF!+H106</f>
        <v>#REF!</v>
      </c>
      <c r="I105" s="32" t="e">
        <f>#REF!+I106</f>
        <v>#REF!</v>
      </c>
      <c r="J105" s="32" t="e">
        <f>#REF!+J106</f>
        <v>#REF!</v>
      </c>
      <c r="K105" s="32" t="e">
        <f>#REF!+K106</f>
        <v>#REF!</v>
      </c>
      <c r="L105" s="32" t="e">
        <f>#REF!+L106</f>
        <v>#REF!</v>
      </c>
      <c r="M105" s="32" t="e">
        <f>#REF!+M106</f>
        <v>#REF!</v>
      </c>
      <c r="N105" s="32" t="e">
        <f>#REF!+N106</f>
        <v>#REF!</v>
      </c>
      <c r="O105" s="32" t="e">
        <f>#REF!+O106</f>
        <v>#REF!</v>
      </c>
      <c r="P105" s="32" t="e">
        <f>#REF!+P106</f>
        <v>#REF!</v>
      </c>
      <c r="Q105" s="32" t="e">
        <f>#REF!+Q106</f>
        <v>#REF!</v>
      </c>
      <c r="R105" s="32" t="e">
        <f>#REF!+R106</f>
        <v>#REF!</v>
      </c>
      <c r="S105" s="32" t="e">
        <f>#REF!+S106</f>
        <v>#REF!</v>
      </c>
      <c r="T105" s="32" t="e">
        <f>#REF!+T106</f>
        <v>#REF!</v>
      </c>
      <c r="U105" s="32" t="e">
        <f>#REF!+U106</f>
        <v>#REF!</v>
      </c>
      <c r="V105" s="32" t="e">
        <f>#REF!+V106</f>
        <v>#REF!</v>
      </c>
      <c r="W105" s="32" t="e">
        <f>#REF!+W106</f>
        <v>#REF!</v>
      </c>
      <c r="X105" s="70" t="e">
        <f>#REF!+X106</f>
        <v>#REF!</v>
      </c>
      <c r="Y105" s="59" t="e">
        <f>X105/G105*100</f>
        <v>#REF!</v>
      </c>
    </row>
    <row r="106" spans="1:25" ht="16.5" customHeight="1" outlineLevel="4" thickBot="1">
      <c r="A106" s="5" t="s">
        <v>110</v>
      </c>
      <c r="B106" s="21">
        <v>951</v>
      </c>
      <c r="C106" s="6" t="s">
        <v>67</v>
      </c>
      <c r="D106" s="6" t="s">
        <v>263</v>
      </c>
      <c r="E106" s="6" t="s">
        <v>221</v>
      </c>
      <c r="F106" s="6"/>
      <c r="G106" s="147">
        <f>31.855+9.78993+3.65378+24.82</f>
        <v>70.11871</v>
      </c>
      <c r="H106" s="34">
        <f aca="true" t="shared" si="17" ref="H106:W106">H112</f>
        <v>0</v>
      </c>
      <c r="I106" s="34">
        <f t="shared" si="17"/>
        <v>0</v>
      </c>
      <c r="J106" s="34">
        <f t="shared" si="17"/>
        <v>0</v>
      </c>
      <c r="K106" s="34">
        <f t="shared" si="17"/>
        <v>0</v>
      </c>
      <c r="L106" s="34">
        <f t="shared" si="17"/>
        <v>0</v>
      </c>
      <c r="M106" s="34">
        <f t="shared" si="17"/>
        <v>0</v>
      </c>
      <c r="N106" s="34">
        <f t="shared" si="17"/>
        <v>0</v>
      </c>
      <c r="O106" s="34">
        <f t="shared" si="17"/>
        <v>0</v>
      </c>
      <c r="P106" s="34">
        <f t="shared" si="17"/>
        <v>0</v>
      </c>
      <c r="Q106" s="34">
        <f t="shared" si="17"/>
        <v>0</v>
      </c>
      <c r="R106" s="34">
        <f t="shared" si="17"/>
        <v>0</v>
      </c>
      <c r="S106" s="34">
        <f t="shared" si="17"/>
        <v>0</v>
      </c>
      <c r="T106" s="34">
        <f t="shared" si="17"/>
        <v>0</v>
      </c>
      <c r="U106" s="34">
        <f t="shared" si="17"/>
        <v>0</v>
      </c>
      <c r="V106" s="34">
        <f t="shared" si="17"/>
        <v>0</v>
      </c>
      <c r="W106" s="34">
        <f t="shared" si="17"/>
        <v>0</v>
      </c>
      <c r="X106" s="64">
        <f>X112</f>
        <v>1067.9833</v>
      </c>
      <c r="Y106" s="59">
        <f>X106/G106*100</f>
        <v>1523.1074559129797</v>
      </c>
    </row>
    <row r="107" spans="1:25" ht="16.5" customHeight="1" outlineLevel="4" thickBot="1">
      <c r="A107" s="5" t="s">
        <v>104</v>
      </c>
      <c r="B107" s="21">
        <v>951</v>
      </c>
      <c r="C107" s="6" t="s">
        <v>67</v>
      </c>
      <c r="D107" s="6" t="s">
        <v>263</v>
      </c>
      <c r="E107" s="6" t="s">
        <v>99</v>
      </c>
      <c r="F107" s="6"/>
      <c r="G107" s="147">
        <v>1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6.5" customHeight="1" outlineLevel="4" thickBot="1">
      <c r="A108" s="5" t="s">
        <v>356</v>
      </c>
      <c r="B108" s="21">
        <v>951</v>
      </c>
      <c r="C108" s="6" t="s">
        <v>67</v>
      </c>
      <c r="D108" s="6" t="s">
        <v>263</v>
      </c>
      <c r="E108" s="6" t="s">
        <v>357</v>
      </c>
      <c r="F108" s="6"/>
      <c r="G108" s="147">
        <v>350.69408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33.75" customHeight="1" outlineLevel="4" thickBot="1">
      <c r="A109" s="94" t="s">
        <v>141</v>
      </c>
      <c r="B109" s="90">
        <v>951</v>
      </c>
      <c r="C109" s="91" t="s">
        <v>67</v>
      </c>
      <c r="D109" s="91" t="s">
        <v>268</v>
      </c>
      <c r="E109" s="91" t="s">
        <v>5</v>
      </c>
      <c r="F109" s="91"/>
      <c r="G109" s="173">
        <f>G110+G114+G116</f>
        <v>25993.505989999998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81"/>
      <c r="Y109" s="59"/>
    </row>
    <row r="110" spans="1:25" ht="15.75" customHeight="1" outlineLevel="4" thickBot="1">
      <c r="A110" s="5" t="s">
        <v>112</v>
      </c>
      <c r="B110" s="21">
        <v>951</v>
      </c>
      <c r="C110" s="6" t="s">
        <v>67</v>
      </c>
      <c r="D110" s="6" t="s">
        <v>268</v>
      </c>
      <c r="E110" s="6" t="s">
        <v>111</v>
      </c>
      <c r="F110" s="6"/>
      <c r="G110" s="7">
        <f>G111+G112+G113</f>
        <v>16248.62268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81"/>
      <c r="Y110" s="59"/>
    </row>
    <row r="111" spans="1:25" ht="15.75" customHeight="1" outlineLevel="4" thickBot="1">
      <c r="A111" s="88" t="s">
        <v>253</v>
      </c>
      <c r="B111" s="92">
        <v>951</v>
      </c>
      <c r="C111" s="93" t="s">
        <v>67</v>
      </c>
      <c r="D111" s="93" t="s">
        <v>268</v>
      </c>
      <c r="E111" s="93" t="s">
        <v>113</v>
      </c>
      <c r="F111" s="93"/>
      <c r="G111" s="98">
        <v>12324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81"/>
      <c r="Y111" s="59"/>
    </row>
    <row r="112" spans="1:25" ht="32.25" outlineLevel="5" thickBot="1">
      <c r="A112" s="88" t="s">
        <v>255</v>
      </c>
      <c r="B112" s="92">
        <v>951</v>
      </c>
      <c r="C112" s="93" t="s">
        <v>67</v>
      </c>
      <c r="D112" s="93" t="s">
        <v>268</v>
      </c>
      <c r="E112" s="93" t="s">
        <v>114</v>
      </c>
      <c r="F112" s="93"/>
      <c r="G112" s="98">
        <v>7.423</v>
      </c>
      <c r="H112" s="2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44"/>
      <c r="X112" s="65">
        <v>1067.9833</v>
      </c>
      <c r="Y112" s="59">
        <f>X112/G109*100</f>
        <v>4.108654293925819</v>
      </c>
    </row>
    <row r="113" spans="1:25" ht="18.75" customHeight="1" outlineLevel="6" thickBot="1">
      <c r="A113" s="88" t="s">
        <v>251</v>
      </c>
      <c r="B113" s="92">
        <v>951</v>
      </c>
      <c r="C113" s="93" t="s">
        <v>67</v>
      </c>
      <c r="D113" s="93" t="s">
        <v>268</v>
      </c>
      <c r="E113" s="93" t="s">
        <v>252</v>
      </c>
      <c r="F113" s="93"/>
      <c r="G113" s="98">
        <v>3917.19968</v>
      </c>
      <c r="H113" s="32" t="e">
        <f aca="true" t="shared" si="18" ref="H113:W113">H114</f>
        <v>#REF!</v>
      </c>
      <c r="I113" s="32" t="e">
        <f t="shared" si="18"/>
        <v>#REF!</v>
      </c>
      <c r="J113" s="32" t="e">
        <f t="shared" si="18"/>
        <v>#REF!</v>
      </c>
      <c r="K113" s="32" t="e">
        <f t="shared" si="18"/>
        <v>#REF!</v>
      </c>
      <c r="L113" s="32" t="e">
        <f t="shared" si="18"/>
        <v>#REF!</v>
      </c>
      <c r="M113" s="32" t="e">
        <f t="shared" si="18"/>
        <v>#REF!</v>
      </c>
      <c r="N113" s="32" t="e">
        <f t="shared" si="18"/>
        <v>#REF!</v>
      </c>
      <c r="O113" s="32" t="e">
        <f t="shared" si="18"/>
        <v>#REF!</v>
      </c>
      <c r="P113" s="32" t="e">
        <f t="shared" si="18"/>
        <v>#REF!</v>
      </c>
      <c r="Q113" s="32" t="e">
        <f t="shared" si="18"/>
        <v>#REF!</v>
      </c>
      <c r="R113" s="32" t="e">
        <f t="shared" si="18"/>
        <v>#REF!</v>
      </c>
      <c r="S113" s="32" t="e">
        <f t="shared" si="18"/>
        <v>#REF!</v>
      </c>
      <c r="T113" s="32" t="e">
        <f t="shared" si="18"/>
        <v>#REF!</v>
      </c>
      <c r="U113" s="32" t="e">
        <f t="shared" si="18"/>
        <v>#REF!</v>
      </c>
      <c r="V113" s="32" t="e">
        <f t="shared" si="18"/>
        <v>#REF!</v>
      </c>
      <c r="W113" s="32" t="e">
        <f t="shared" si="18"/>
        <v>#REF!</v>
      </c>
      <c r="X113" s="67" t="e">
        <f>X114</f>
        <v>#REF!</v>
      </c>
      <c r="Y113" s="59" t="e">
        <f>X113/G110*100</f>
        <v>#REF!</v>
      </c>
    </row>
    <row r="114" spans="1:25" ht="18" customHeight="1" outlineLevel="6" thickBot="1">
      <c r="A114" s="5" t="s">
        <v>100</v>
      </c>
      <c r="B114" s="21">
        <v>951</v>
      </c>
      <c r="C114" s="6" t="s">
        <v>67</v>
      </c>
      <c r="D114" s="6" t="s">
        <v>268</v>
      </c>
      <c r="E114" s="6" t="s">
        <v>95</v>
      </c>
      <c r="F114" s="6"/>
      <c r="G114" s="7">
        <f>G115</f>
        <v>9416.899619999998</v>
      </c>
      <c r="H114" s="35" t="e">
        <f>#REF!</f>
        <v>#REF!</v>
      </c>
      <c r="I114" s="35" t="e">
        <f>#REF!</f>
        <v>#REF!</v>
      </c>
      <c r="J114" s="35" t="e">
        <f>#REF!</f>
        <v>#REF!</v>
      </c>
      <c r="K114" s="35" t="e">
        <f>#REF!</f>
        <v>#REF!</v>
      </c>
      <c r="L114" s="35" t="e">
        <f>#REF!</f>
        <v>#REF!</v>
      </c>
      <c r="M114" s="35" t="e">
        <f>#REF!</f>
        <v>#REF!</v>
      </c>
      <c r="N114" s="35" t="e">
        <f>#REF!</f>
        <v>#REF!</v>
      </c>
      <c r="O114" s="35" t="e">
        <f>#REF!</f>
        <v>#REF!</v>
      </c>
      <c r="P114" s="35" t="e">
        <f>#REF!</f>
        <v>#REF!</v>
      </c>
      <c r="Q114" s="35" t="e">
        <f>#REF!</f>
        <v>#REF!</v>
      </c>
      <c r="R114" s="35" t="e">
        <f>#REF!</f>
        <v>#REF!</v>
      </c>
      <c r="S114" s="35" t="e">
        <f>#REF!</f>
        <v>#REF!</v>
      </c>
      <c r="T114" s="35" t="e">
        <f>#REF!</f>
        <v>#REF!</v>
      </c>
      <c r="U114" s="35" t="e">
        <f>#REF!</f>
        <v>#REF!</v>
      </c>
      <c r="V114" s="35" t="e">
        <f>#REF!</f>
        <v>#REF!</v>
      </c>
      <c r="W114" s="35" t="e">
        <f>#REF!</f>
        <v>#REF!</v>
      </c>
      <c r="X114" s="71" t="e">
        <f>#REF!</f>
        <v>#REF!</v>
      </c>
      <c r="Y114" s="59" t="e">
        <f>X114/G111*100</f>
        <v>#REF!</v>
      </c>
    </row>
    <row r="115" spans="1:25" ht="32.25" outlineLevel="6" thickBot="1">
      <c r="A115" s="88" t="s">
        <v>101</v>
      </c>
      <c r="B115" s="92">
        <v>951</v>
      </c>
      <c r="C115" s="93" t="s">
        <v>67</v>
      </c>
      <c r="D115" s="93" t="s">
        <v>268</v>
      </c>
      <c r="E115" s="93" t="s">
        <v>96</v>
      </c>
      <c r="F115" s="93"/>
      <c r="G115" s="98">
        <v>9416.899619999998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5" t="s">
        <v>102</v>
      </c>
      <c r="B116" s="21">
        <v>951</v>
      </c>
      <c r="C116" s="6" t="s">
        <v>67</v>
      </c>
      <c r="D116" s="6" t="s">
        <v>268</v>
      </c>
      <c r="E116" s="6" t="s">
        <v>97</v>
      </c>
      <c r="F116" s="6"/>
      <c r="G116" s="7">
        <f>G117+G118+G119</f>
        <v>327.98369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17.25" customHeight="1" outlineLevel="6" thickBot="1">
      <c r="A117" s="88" t="s">
        <v>103</v>
      </c>
      <c r="B117" s="92">
        <v>951</v>
      </c>
      <c r="C117" s="93" t="s">
        <v>67</v>
      </c>
      <c r="D117" s="93" t="s">
        <v>268</v>
      </c>
      <c r="E117" s="93" t="s">
        <v>98</v>
      </c>
      <c r="F117" s="93"/>
      <c r="G117" s="98">
        <v>299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16.5" outlineLevel="6" thickBot="1">
      <c r="A118" s="88" t="s">
        <v>104</v>
      </c>
      <c r="B118" s="92">
        <v>951</v>
      </c>
      <c r="C118" s="93" t="s">
        <v>67</v>
      </c>
      <c r="D118" s="93" t="s">
        <v>268</v>
      </c>
      <c r="E118" s="93" t="s">
        <v>99</v>
      </c>
      <c r="F118" s="93"/>
      <c r="G118" s="98">
        <v>17.48369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88" t="s">
        <v>356</v>
      </c>
      <c r="B119" s="92">
        <v>951</v>
      </c>
      <c r="C119" s="93" t="s">
        <v>67</v>
      </c>
      <c r="D119" s="93" t="s">
        <v>268</v>
      </c>
      <c r="E119" s="93" t="s">
        <v>99</v>
      </c>
      <c r="F119" s="93"/>
      <c r="G119" s="98">
        <v>11.5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16.5" outlineLevel="6" thickBot="1">
      <c r="A120" s="94" t="s">
        <v>442</v>
      </c>
      <c r="B120" s="91">
        <v>951</v>
      </c>
      <c r="C120" s="91" t="s">
        <v>67</v>
      </c>
      <c r="D120" s="91" t="s">
        <v>443</v>
      </c>
      <c r="E120" s="91" t="s">
        <v>5</v>
      </c>
      <c r="F120" s="91"/>
      <c r="G120" s="173">
        <f>G121+G123</f>
        <v>20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5" t="s">
        <v>100</v>
      </c>
      <c r="B121" s="6">
        <v>951</v>
      </c>
      <c r="C121" s="6" t="s">
        <v>67</v>
      </c>
      <c r="D121" s="6" t="s">
        <v>443</v>
      </c>
      <c r="E121" s="6" t="s">
        <v>95</v>
      </c>
      <c r="F121" s="6"/>
      <c r="G121" s="7">
        <f>G122</f>
        <v>10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88" t="s">
        <v>101</v>
      </c>
      <c r="B122" s="93">
        <v>951</v>
      </c>
      <c r="C122" s="93" t="s">
        <v>67</v>
      </c>
      <c r="D122" s="93" t="s">
        <v>443</v>
      </c>
      <c r="E122" s="93" t="s">
        <v>96</v>
      </c>
      <c r="F122" s="93"/>
      <c r="G122" s="98">
        <v>10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16.5" outlineLevel="6" thickBot="1">
      <c r="A123" s="5" t="s">
        <v>102</v>
      </c>
      <c r="B123" s="6">
        <v>951</v>
      </c>
      <c r="C123" s="6" t="s">
        <v>67</v>
      </c>
      <c r="D123" s="6" t="s">
        <v>443</v>
      </c>
      <c r="E123" s="6" t="s">
        <v>97</v>
      </c>
      <c r="F123" s="6"/>
      <c r="G123" s="7">
        <f>G124</f>
        <v>10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16.5" outlineLevel="6" thickBot="1">
      <c r="A124" s="156" t="s">
        <v>356</v>
      </c>
      <c r="B124" s="93">
        <v>951</v>
      </c>
      <c r="C124" s="93" t="s">
        <v>67</v>
      </c>
      <c r="D124" s="93" t="s">
        <v>443</v>
      </c>
      <c r="E124" s="93" t="s">
        <v>357</v>
      </c>
      <c r="F124" s="93"/>
      <c r="G124" s="98">
        <v>10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114" t="s">
        <v>142</v>
      </c>
      <c r="B125" s="90">
        <v>951</v>
      </c>
      <c r="C125" s="91" t="s">
        <v>67</v>
      </c>
      <c r="D125" s="91" t="s">
        <v>269</v>
      </c>
      <c r="E125" s="91" t="s">
        <v>5</v>
      </c>
      <c r="F125" s="91"/>
      <c r="G125" s="144">
        <f>G126+G130</f>
        <v>1090.057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5" t="s">
        <v>94</v>
      </c>
      <c r="B126" s="21">
        <v>951</v>
      </c>
      <c r="C126" s="6" t="s">
        <v>67</v>
      </c>
      <c r="D126" s="6" t="s">
        <v>269</v>
      </c>
      <c r="E126" s="6" t="s">
        <v>91</v>
      </c>
      <c r="F126" s="6"/>
      <c r="G126" s="147">
        <f>G127+G128+G129</f>
        <v>868.61498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19.5" customHeight="1" outlineLevel="6" thickBot="1">
      <c r="A127" s="88" t="s">
        <v>254</v>
      </c>
      <c r="B127" s="92">
        <v>951</v>
      </c>
      <c r="C127" s="93" t="s">
        <v>67</v>
      </c>
      <c r="D127" s="93" t="s">
        <v>269</v>
      </c>
      <c r="E127" s="93" t="s">
        <v>92</v>
      </c>
      <c r="F127" s="93"/>
      <c r="G127" s="143">
        <f>720.555-50.21429</f>
        <v>670.34071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1.5" customHeight="1" outlineLevel="6" thickBot="1">
      <c r="A128" s="88" t="s">
        <v>256</v>
      </c>
      <c r="B128" s="92">
        <v>951</v>
      </c>
      <c r="C128" s="93" t="s">
        <v>67</v>
      </c>
      <c r="D128" s="93" t="s">
        <v>269</v>
      </c>
      <c r="E128" s="93" t="s">
        <v>93</v>
      </c>
      <c r="F128" s="93"/>
      <c r="G128" s="143">
        <v>0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48" outlineLevel="6" thickBot="1">
      <c r="A129" s="88" t="s">
        <v>249</v>
      </c>
      <c r="B129" s="92">
        <v>951</v>
      </c>
      <c r="C129" s="93" t="s">
        <v>67</v>
      </c>
      <c r="D129" s="93" t="s">
        <v>269</v>
      </c>
      <c r="E129" s="93" t="s">
        <v>250</v>
      </c>
      <c r="F129" s="93"/>
      <c r="G129" s="143">
        <f>223.322-25.04773</f>
        <v>198.27427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5" customHeight="1" outlineLevel="6" thickBot="1">
      <c r="A130" s="5" t="s">
        <v>100</v>
      </c>
      <c r="B130" s="21">
        <v>951</v>
      </c>
      <c r="C130" s="6" t="s">
        <v>67</v>
      </c>
      <c r="D130" s="6" t="s">
        <v>269</v>
      </c>
      <c r="E130" s="6" t="s">
        <v>95</v>
      </c>
      <c r="F130" s="6"/>
      <c r="G130" s="7">
        <f>G131</f>
        <v>221.44202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88" t="s">
        <v>101</v>
      </c>
      <c r="B131" s="92">
        <v>951</v>
      </c>
      <c r="C131" s="93" t="s">
        <v>67</v>
      </c>
      <c r="D131" s="93" t="s">
        <v>270</v>
      </c>
      <c r="E131" s="93" t="s">
        <v>96</v>
      </c>
      <c r="F131" s="93"/>
      <c r="G131" s="143">
        <f>146.18+75.26202</f>
        <v>221.44202</v>
      </c>
      <c r="H131" s="8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114" t="s">
        <v>143</v>
      </c>
      <c r="B132" s="90">
        <v>951</v>
      </c>
      <c r="C132" s="91" t="s">
        <v>67</v>
      </c>
      <c r="D132" s="91" t="s">
        <v>270</v>
      </c>
      <c r="E132" s="91" t="s">
        <v>5</v>
      </c>
      <c r="F132" s="91"/>
      <c r="G132" s="144">
        <f>G133+G137</f>
        <v>582.2869999999999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5" t="s">
        <v>94</v>
      </c>
      <c r="B133" s="21">
        <v>951</v>
      </c>
      <c r="C133" s="6" t="s">
        <v>67</v>
      </c>
      <c r="D133" s="6" t="s">
        <v>270</v>
      </c>
      <c r="E133" s="6" t="s">
        <v>91</v>
      </c>
      <c r="F133" s="6"/>
      <c r="G133" s="147">
        <f>G134+G135+G136</f>
        <v>560.71309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18.75" customHeight="1" outlineLevel="6" thickBot="1">
      <c r="A134" s="88" t="s">
        <v>254</v>
      </c>
      <c r="B134" s="92">
        <v>951</v>
      </c>
      <c r="C134" s="93" t="s">
        <v>67</v>
      </c>
      <c r="D134" s="93" t="s">
        <v>270</v>
      </c>
      <c r="E134" s="93" t="s">
        <v>92</v>
      </c>
      <c r="F134" s="93"/>
      <c r="G134" s="143">
        <v>431.58302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33" customHeight="1" outlineLevel="6" thickBot="1">
      <c r="A135" s="88" t="s">
        <v>256</v>
      </c>
      <c r="B135" s="92">
        <v>951</v>
      </c>
      <c r="C135" s="93" t="s">
        <v>67</v>
      </c>
      <c r="D135" s="93" t="s">
        <v>270</v>
      </c>
      <c r="E135" s="93" t="s">
        <v>93</v>
      </c>
      <c r="F135" s="93"/>
      <c r="G135" s="143">
        <v>0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48" outlineLevel="6" thickBot="1">
      <c r="A136" s="88" t="s">
        <v>249</v>
      </c>
      <c r="B136" s="92">
        <v>951</v>
      </c>
      <c r="C136" s="93" t="s">
        <v>67</v>
      </c>
      <c r="D136" s="93" t="s">
        <v>270</v>
      </c>
      <c r="E136" s="93" t="s">
        <v>250</v>
      </c>
      <c r="F136" s="93"/>
      <c r="G136" s="143">
        <v>129.13007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8.75" customHeight="1" outlineLevel="6" thickBot="1">
      <c r="A137" s="5" t="s">
        <v>100</v>
      </c>
      <c r="B137" s="21">
        <v>951</v>
      </c>
      <c r="C137" s="6" t="s">
        <v>67</v>
      </c>
      <c r="D137" s="6" t="s">
        <v>270</v>
      </c>
      <c r="E137" s="6" t="s">
        <v>95</v>
      </c>
      <c r="F137" s="6"/>
      <c r="G137" s="147">
        <f>G138</f>
        <v>21.57391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88" t="s">
        <v>101</v>
      </c>
      <c r="B138" s="92">
        <v>951</v>
      </c>
      <c r="C138" s="93" t="s">
        <v>67</v>
      </c>
      <c r="D138" s="93" t="s">
        <v>270</v>
      </c>
      <c r="E138" s="93" t="s">
        <v>96</v>
      </c>
      <c r="F138" s="93"/>
      <c r="G138" s="143">
        <v>21.57391</v>
      </c>
      <c r="H138" s="8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114" t="s">
        <v>144</v>
      </c>
      <c r="B139" s="90">
        <v>951</v>
      </c>
      <c r="C139" s="91" t="s">
        <v>67</v>
      </c>
      <c r="D139" s="91" t="s">
        <v>271</v>
      </c>
      <c r="E139" s="91" t="s">
        <v>5</v>
      </c>
      <c r="F139" s="91"/>
      <c r="G139" s="144">
        <f>G140+G143</f>
        <v>708.062</v>
      </c>
      <c r="H139" s="32">
        <f aca="true" t="shared" si="19" ref="H139:W139">H140</f>
        <v>0</v>
      </c>
      <c r="I139" s="32">
        <f t="shared" si="19"/>
        <v>0</v>
      </c>
      <c r="J139" s="32">
        <f t="shared" si="19"/>
        <v>0</v>
      </c>
      <c r="K139" s="32">
        <f t="shared" si="19"/>
        <v>0</v>
      </c>
      <c r="L139" s="32">
        <f t="shared" si="19"/>
        <v>0</v>
      </c>
      <c r="M139" s="32">
        <f t="shared" si="19"/>
        <v>0</v>
      </c>
      <c r="N139" s="32">
        <f t="shared" si="19"/>
        <v>0</v>
      </c>
      <c r="O139" s="32">
        <f t="shared" si="19"/>
        <v>0</v>
      </c>
      <c r="P139" s="32">
        <f t="shared" si="19"/>
        <v>0</v>
      </c>
      <c r="Q139" s="32">
        <f t="shared" si="19"/>
        <v>0</v>
      </c>
      <c r="R139" s="32">
        <f t="shared" si="19"/>
        <v>0</v>
      </c>
      <c r="S139" s="32">
        <f t="shared" si="19"/>
        <v>0</v>
      </c>
      <c r="T139" s="32">
        <f t="shared" si="19"/>
        <v>0</v>
      </c>
      <c r="U139" s="32">
        <f t="shared" si="19"/>
        <v>0</v>
      </c>
      <c r="V139" s="32">
        <f t="shared" si="19"/>
        <v>0</v>
      </c>
      <c r="W139" s="32">
        <f t="shared" si="19"/>
        <v>0</v>
      </c>
      <c r="X139" s="67">
        <f>X140</f>
        <v>332.248</v>
      </c>
      <c r="Y139" s="59">
        <f>X139/G134*100</f>
        <v>76.98356622093242</v>
      </c>
    </row>
    <row r="140" spans="1:25" ht="32.25" outlineLevel="6" thickBot="1">
      <c r="A140" s="5" t="s">
        <v>94</v>
      </c>
      <c r="B140" s="21">
        <v>951</v>
      </c>
      <c r="C140" s="6" t="s">
        <v>67</v>
      </c>
      <c r="D140" s="6" t="s">
        <v>271</v>
      </c>
      <c r="E140" s="6" t="s">
        <v>91</v>
      </c>
      <c r="F140" s="6"/>
      <c r="G140" s="147">
        <f>G141+G142</f>
        <v>650.97317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332.248</v>
      </c>
      <c r="Y140" s="59" t="e">
        <f>X140/G135*100</f>
        <v>#DIV/0!</v>
      </c>
    </row>
    <row r="141" spans="1:25" ht="17.25" customHeight="1" outlineLevel="6" thickBot="1">
      <c r="A141" s="88" t="s">
        <v>254</v>
      </c>
      <c r="B141" s="92">
        <v>951</v>
      </c>
      <c r="C141" s="93" t="s">
        <v>67</v>
      </c>
      <c r="D141" s="93" t="s">
        <v>271</v>
      </c>
      <c r="E141" s="93" t="s">
        <v>92</v>
      </c>
      <c r="F141" s="115"/>
      <c r="G141" s="143">
        <f>518.74305-6.15763-7.89089</f>
        <v>504.69453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48" outlineLevel="6" thickBot="1">
      <c r="A142" s="88" t="s">
        <v>249</v>
      </c>
      <c r="B142" s="92">
        <v>951</v>
      </c>
      <c r="C142" s="93" t="s">
        <v>67</v>
      </c>
      <c r="D142" s="93" t="s">
        <v>271</v>
      </c>
      <c r="E142" s="93" t="s">
        <v>250</v>
      </c>
      <c r="F142" s="115"/>
      <c r="G142" s="143">
        <f>152.49369-2.84594-3.36911</f>
        <v>146.27863999999997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16.5" customHeight="1" outlineLevel="6" thickBot="1">
      <c r="A143" s="5" t="s">
        <v>100</v>
      </c>
      <c r="B143" s="21">
        <v>951</v>
      </c>
      <c r="C143" s="6" t="s">
        <v>67</v>
      </c>
      <c r="D143" s="6" t="s">
        <v>271</v>
      </c>
      <c r="E143" s="6" t="s">
        <v>95</v>
      </c>
      <c r="F143" s="116"/>
      <c r="G143" s="147">
        <f>G144</f>
        <v>57.088829999999994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4.5" customHeight="1" outlineLevel="6" thickBot="1">
      <c r="A144" s="88" t="s">
        <v>101</v>
      </c>
      <c r="B144" s="92">
        <v>951</v>
      </c>
      <c r="C144" s="93" t="s">
        <v>67</v>
      </c>
      <c r="D144" s="93" t="s">
        <v>271</v>
      </c>
      <c r="E144" s="93" t="s">
        <v>96</v>
      </c>
      <c r="F144" s="115"/>
      <c r="G144" s="143">
        <f>36.82526+9.00357+11.26</f>
        <v>57.088829999999994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16.5" outlineLevel="6" thickBot="1">
      <c r="A145" s="13" t="s">
        <v>145</v>
      </c>
      <c r="B145" s="19">
        <v>951</v>
      </c>
      <c r="C145" s="11" t="s">
        <v>67</v>
      </c>
      <c r="D145" s="11" t="s">
        <v>257</v>
      </c>
      <c r="E145" s="11" t="s">
        <v>5</v>
      </c>
      <c r="F145" s="11"/>
      <c r="G145" s="12">
        <f>G153+G160+G146+G167+G172+G175+G178</f>
        <v>12035.408800000001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7.5" customHeight="1" outlineLevel="6" thickBot="1">
      <c r="A146" s="114" t="s">
        <v>223</v>
      </c>
      <c r="B146" s="90">
        <v>951</v>
      </c>
      <c r="C146" s="107" t="s">
        <v>67</v>
      </c>
      <c r="D146" s="107" t="s">
        <v>272</v>
      </c>
      <c r="E146" s="107" t="s">
        <v>5</v>
      </c>
      <c r="F146" s="107"/>
      <c r="G146" s="123">
        <f>G147+G150</f>
        <v>30</v>
      </c>
      <c r="H146" s="32">
        <f aca="true" t="shared" si="20" ref="H146:W146">H148</f>
        <v>0</v>
      </c>
      <c r="I146" s="32">
        <f t="shared" si="20"/>
        <v>0</v>
      </c>
      <c r="J146" s="32">
        <f t="shared" si="20"/>
        <v>0</v>
      </c>
      <c r="K146" s="32">
        <f t="shared" si="20"/>
        <v>0</v>
      </c>
      <c r="L146" s="32">
        <f t="shared" si="20"/>
        <v>0</v>
      </c>
      <c r="M146" s="32">
        <f t="shared" si="20"/>
        <v>0</v>
      </c>
      <c r="N146" s="32">
        <f t="shared" si="20"/>
        <v>0</v>
      </c>
      <c r="O146" s="32">
        <f t="shared" si="20"/>
        <v>0</v>
      </c>
      <c r="P146" s="32">
        <f t="shared" si="20"/>
        <v>0</v>
      </c>
      <c r="Q146" s="32">
        <f t="shared" si="20"/>
        <v>0</v>
      </c>
      <c r="R146" s="32">
        <f t="shared" si="20"/>
        <v>0</v>
      </c>
      <c r="S146" s="32">
        <f t="shared" si="20"/>
        <v>0</v>
      </c>
      <c r="T146" s="32">
        <f t="shared" si="20"/>
        <v>0</v>
      </c>
      <c r="U146" s="32">
        <f t="shared" si="20"/>
        <v>0</v>
      </c>
      <c r="V146" s="32">
        <f t="shared" si="20"/>
        <v>0</v>
      </c>
      <c r="W146" s="32">
        <f t="shared" si="20"/>
        <v>0</v>
      </c>
      <c r="X146" s="67">
        <f>X148</f>
        <v>330.176</v>
      </c>
      <c r="Y146" s="59">
        <f>X146/G141*100</f>
        <v>65.42095869356856</v>
      </c>
    </row>
    <row r="147" spans="1:25" ht="32.25" outlineLevel="6" thickBot="1">
      <c r="A147" s="5" t="s">
        <v>198</v>
      </c>
      <c r="B147" s="21">
        <v>951</v>
      </c>
      <c r="C147" s="6" t="s">
        <v>67</v>
      </c>
      <c r="D147" s="6" t="s">
        <v>273</v>
      </c>
      <c r="E147" s="6" t="s">
        <v>5</v>
      </c>
      <c r="F147" s="11"/>
      <c r="G147" s="7">
        <f>G148</f>
        <v>0</v>
      </c>
      <c r="H147" s="83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149"/>
      <c r="Y147" s="59"/>
    </row>
    <row r="148" spans="1:25" ht="20.25" customHeight="1" outlineLevel="6" thickBot="1">
      <c r="A148" s="88" t="s">
        <v>100</v>
      </c>
      <c r="B148" s="92">
        <v>951</v>
      </c>
      <c r="C148" s="93" t="s">
        <v>67</v>
      </c>
      <c r="D148" s="93" t="s">
        <v>273</v>
      </c>
      <c r="E148" s="93" t="s">
        <v>95</v>
      </c>
      <c r="F148" s="11"/>
      <c r="G148" s="98">
        <f>G149</f>
        <v>0</v>
      </c>
      <c r="H148" s="2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45"/>
      <c r="X148" s="65">
        <v>330.176</v>
      </c>
      <c r="Y148" s="59">
        <f>X148/G143*100</f>
        <v>578.3548200234617</v>
      </c>
    </row>
    <row r="149" spans="1:25" ht="32.25" outlineLevel="6" thickBot="1">
      <c r="A149" s="88" t="s">
        <v>101</v>
      </c>
      <c r="B149" s="92">
        <v>951</v>
      </c>
      <c r="C149" s="93" t="s">
        <v>67</v>
      </c>
      <c r="D149" s="93" t="s">
        <v>273</v>
      </c>
      <c r="E149" s="93" t="s">
        <v>96</v>
      </c>
      <c r="F149" s="11"/>
      <c r="G149" s="98">
        <v>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6" customHeight="1" outlineLevel="6" thickBot="1">
      <c r="A150" s="5" t="s">
        <v>197</v>
      </c>
      <c r="B150" s="21">
        <v>951</v>
      </c>
      <c r="C150" s="6" t="s">
        <v>67</v>
      </c>
      <c r="D150" s="6" t="s">
        <v>274</v>
      </c>
      <c r="E150" s="6" t="s">
        <v>5</v>
      </c>
      <c r="F150" s="11"/>
      <c r="G150" s="7">
        <f>G151</f>
        <v>30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18.75" customHeight="1" outlineLevel="6" thickBot="1">
      <c r="A151" s="88" t="s">
        <v>100</v>
      </c>
      <c r="B151" s="92">
        <v>951</v>
      </c>
      <c r="C151" s="93" t="s">
        <v>67</v>
      </c>
      <c r="D151" s="93" t="s">
        <v>274</v>
      </c>
      <c r="E151" s="93" t="s">
        <v>95</v>
      </c>
      <c r="F151" s="11"/>
      <c r="G151" s="98">
        <f>G152</f>
        <v>30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88" t="s">
        <v>101</v>
      </c>
      <c r="B152" s="92">
        <v>951</v>
      </c>
      <c r="C152" s="93" t="s">
        <v>67</v>
      </c>
      <c r="D152" s="93" t="s">
        <v>274</v>
      </c>
      <c r="E152" s="93" t="s">
        <v>96</v>
      </c>
      <c r="F152" s="11"/>
      <c r="G152" s="98">
        <v>30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24" customHeight="1" outlineLevel="6" thickBot="1">
      <c r="A153" s="94" t="s">
        <v>224</v>
      </c>
      <c r="B153" s="90">
        <v>951</v>
      </c>
      <c r="C153" s="91" t="s">
        <v>67</v>
      </c>
      <c r="D153" s="91" t="s">
        <v>275</v>
      </c>
      <c r="E153" s="91" t="s">
        <v>5</v>
      </c>
      <c r="F153" s="91"/>
      <c r="G153" s="16">
        <f>G154+G157</f>
        <v>50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5" t="s">
        <v>146</v>
      </c>
      <c r="B154" s="21">
        <v>951</v>
      </c>
      <c r="C154" s="6" t="s">
        <v>67</v>
      </c>
      <c r="D154" s="6" t="s">
        <v>276</v>
      </c>
      <c r="E154" s="6" t="s">
        <v>5</v>
      </c>
      <c r="F154" s="6"/>
      <c r="G154" s="7">
        <f>G155</f>
        <v>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19.5" customHeight="1" outlineLevel="6" thickBot="1">
      <c r="A155" s="88" t="s">
        <v>100</v>
      </c>
      <c r="B155" s="92">
        <v>951</v>
      </c>
      <c r="C155" s="93" t="s">
        <v>67</v>
      </c>
      <c r="D155" s="93" t="s">
        <v>276</v>
      </c>
      <c r="E155" s="93" t="s">
        <v>95</v>
      </c>
      <c r="F155" s="93"/>
      <c r="G155" s="98">
        <f>G156</f>
        <v>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3" customHeight="1" outlineLevel="6" thickBot="1">
      <c r="A156" s="88" t="s">
        <v>101</v>
      </c>
      <c r="B156" s="92">
        <v>951</v>
      </c>
      <c r="C156" s="93" t="s">
        <v>67</v>
      </c>
      <c r="D156" s="93" t="s">
        <v>276</v>
      </c>
      <c r="E156" s="93" t="s">
        <v>96</v>
      </c>
      <c r="F156" s="93"/>
      <c r="G156" s="98"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5" t="s">
        <v>147</v>
      </c>
      <c r="B157" s="21">
        <v>951</v>
      </c>
      <c r="C157" s="6" t="s">
        <v>67</v>
      </c>
      <c r="D157" s="6" t="s">
        <v>277</v>
      </c>
      <c r="E157" s="6" t="s">
        <v>5</v>
      </c>
      <c r="F157" s="6"/>
      <c r="G157" s="7">
        <f>G158</f>
        <v>50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17.25" customHeight="1" outlineLevel="6" thickBot="1">
      <c r="A158" s="88" t="s">
        <v>100</v>
      </c>
      <c r="B158" s="92">
        <v>951</v>
      </c>
      <c r="C158" s="93" t="s">
        <v>67</v>
      </c>
      <c r="D158" s="93" t="s">
        <v>277</v>
      </c>
      <c r="E158" s="93" t="s">
        <v>95</v>
      </c>
      <c r="F158" s="93"/>
      <c r="G158" s="98">
        <f>G159</f>
        <v>50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88" t="s">
        <v>101</v>
      </c>
      <c r="B159" s="92">
        <v>951</v>
      </c>
      <c r="C159" s="93" t="s">
        <v>67</v>
      </c>
      <c r="D159" s="93" t="s">
        <v>277</v>
      </c>
      <c r="E159" s="93" t="s">
        <v>96</v>
      </c>
      <c r="F159" s="93"/>
      <c r="G159" s="98">
        <v>50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2.25" outlineLevel="6" thickBot="1">
      <c r="A160" s="94" t="s">
        <v>225</v>
      </c>
      <c r="B160" s="90">
        <v>951</v>
      </c>
      <c r="C160" s="91" t="s">
        <v>67</v>
      </c>
      <c r="D160" s="91" t="s">
        <v>278</v>
      </c>
      <c r="E160" s="91" t="s">
        <v>5</v>
      </c>
      <c r="F160" s="91"/>
      <c r="G160" s="16">
        <f>G161+G164</f>
        <v>10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48" outlineLevel="6" thickBot="1">
      <c r="A161" s="5" t="s">
        <v>148</v>
      </c>
      <c r="B161" s="21">
        <v>951</v>
      </c>
      <c r="C161" s="6" t="s">
        <v>67</v>
      </c>
      <c r="D161" s="6" t="s">
        <v>279</v>
      </c>
      <c r="E161" s="6" t="s">
        <v>5</v>
      </c>
      <c r="F161" s="6"/>
      <c r="G161" s="7">
        <f>G162</f>
        <v>10</v>
      </c>
      <c r="H161" s="32">
        <f aca="true" t="shared" si="21" ref="H161:W161">H162</f>
        <v>0</v>
      </c>
      <c r="I161" s="32">
        <f t="shared" si="21"/>
        <v>0</v>
      </c>
      <c r="J161" s="32">
        <f t="shared" si="21"/>
        <v>0</v>
      </c>
      <c r="K161" s="32">
        <f t="shared" si="21"/>
        <v>0</v>
      </c>
      <c r="L161" s="32">
        <f t="shared" si="21"/>
        <v>0</v>
      </c>
      <c r="M161" s="32">
        <f t="shared" si="21"/>
        <v>0</v>
      </c>
      <c r="N161" s="32">
        <f t="shared" si="21"/>
        <v>0</v>
      </c>
      <c r="O161" s="32">
        <f t="shared" si="21"/>
        <v>0</v>
      </c>
      <c r="P161" s="32">
        <f t="shared" si="21"/>
        <v>0</v>
      </c>
      <c r="Q161" s="32">
        <f t="shared" si="21"/>
        <v>0</v>
      </c>
      <c r="R161" s="32">
        <f t="shared" si="21"/>
        <v>0</v>
      </c>
      <c r="S161" s="32">
        <f t="shared" si="21"/>
        <v>0</v>
      </c>
      <c r="T161" s="32">
        <f t="shared" si="21"/>
        <v>0</v>
      </c>
      <c r="U161" s="32">
        <f t="shared" si="21"/>
        <v>0</v>
      </c>
      <c r="V161" s="32">
        <f t="shared" si="21"/>
        <v>0</v>
      </c>
      <c r="W161" s="32">
        <f t="shared" si="21"/>
        <v>0</v>
      </c>
      <c r="X161" s="67">
        <f>X162</f>
        <v>409.75398</v>
      </c>
      <c r="Y161" s="59" t="e">
        <f>X161/G155*100</f>
        <v>#DIV/0!</v>
      </c>
    </row>
    <row r="162" spans="1:25" ht="19.5" customHeight="1" outlineLevel="6" thickBot="1">
      <c r="A162" s="88" t="s">
        <v>100</v>
      </c>
      <c r="B162" s="92">
        <v>951</v>
      </c>
      <c r="C162" s="93" t="s">
        <v>67</v>
      </c>
      <c r="D162" s="93" t="s">
        <v>279</v>
      </c>
      <c r="E162" s="93" t="s">
        <v>95</v>
      </c>
      <c r="F162" s="93"/>
      <c r="G162" s="98">
        <f>G163</f>
        <v>10</v>
      </c>
      <c r="H162" s="27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45"/>
      <c r="X162" s="65">
        <v>409.75398</v>
      </c>
      <c r="Y162" s="59" t="e">
        <f>X162/G156*100</f>
        <v>#DIV/0!</v>
      </c>
    </row>
    <row r="163" spans="1:25" ht="32.25" outlineLevel="6" thickBot="1">
      <c r="A163" s="88" t="s">
        <v>101</v>
      </c>
      <c r="B163" s="92">
        <v>951</v>
      </c>
      <c r="C163" s="93" t="s">
        <v>67</v>
      </c>
      <c r="D163" s="93" t="s">
        <v>279</v>
      </c>
      <c r="E163" s="93" t="s">
        <v>96</v>
      </c>
      <c r="F163" s="93"/>
      <c r="G163" s="98">
        <v>10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48" outlineLevel="6" thickBot="1">
      <c r="A164" s="5" t="s">
        <v>358</v>
      </c>
      <c r="B164" s="21">
        <v>951</v>
      </c>
      <c r="C164" s="6" t="s">
        <v>67</v>
      </c>
      <c r="D164" s="6" t="s">
        <v>359</v>
      </c>
      <c r="E164" s="6" t="s">
        <v>5</v>
      </c>
      <c r="F164" s="6"/>
      <c r="G164" s="7">
        <f>G165</f>
        <v>0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21" customHeight="1" outlineLevel="6" thickBot="1">
      <c r="A165" s="88" t="s">
        <v>100</v>
      </c>
      <c r="B165" s="92">
        <v>951</v>
      </c>
      <c r="C165" s="93" t="s">
        <v>67</v>
      </c>
      <c r="D165" s="93" t="s">
        <v>359</v>
      </c>
      <c r="E165" s="93" t="s">
        <v>95</v>
      </c>
      <c r="F165" s="93"/>
      <c r="G165" s="98">
        <f>G166</f>
        <v>0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88" t="s">
        <v>101</v>
      </c>
      <c r="B166" s="92">
        <v>951</v>
      </c>
      <c r="C166" s="93" t="s">
        <v>67</v>
      </c>
      <c r="D166" s="93" t="s">
        <v>359</v>
      </c>
      <c r="E166" s="93" t="s">
        <v>96</v>
      </c>
      <c r="F166" s="93"/>
      <c r="G166" s="98">
        <v>0</v>
      </c>
      <c r="H166" s="86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48" outlineLevel="6" thickBot="1">
      <c r="A167" s="94" t="s">
        <v>350</v>
      </c>
      <c r="B167" s="90">
        <v>951</v>
      </c>
      <c r="C167" s="91" t="s">
        <v>67</v>
      </c>
      <c r="D167" s="91" t="s">
        <v>346</v>
      </c>
      <c r="E167" s="91" t="s">
        <v>5</v>
      </c>
      <c r="F167" s="91"/>
      <c r="G167" s="144">
        <f>G168+G170</f>
        <v>11548.399000000001</v>
      </c>
      <c r="H167" s="86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16.5" outlineLevel="6" thickBot="1">
      <c r="A168" s="5" t="s">
        <v>120</v>
      </c>
      <c r="B168" s="21">
        <v>951</v>
      </c>
      <c r="C168" s="6" t="s">
        <v>67</v>
      </c>
      <c r="D168" s="6" t="s">
        <v>367</v>
      </c>
      <c r="E168" s="6" t="s">
        <v>119</v>
      </c>
      <c r="F168" s="6"/>
      <c r="G168" s="147">
        <f>G169</f>
        <v>4042</v>
      </c>
      <c r="H168" s="86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48" outlineLevel="6" thickBot="1">
      <c r="A169" s="99" t="s">
        <v>205</v>
      </c>
      <c r="B169" s="92">
        <v>951</v>
      </c>
      <c r="C169" s="93" t="s">
        <v>67</v>
      </c>
      <c r="D169" s="93" t="s">
        <v>367</v>
      </c>
      <c r="E169" s="93" t="s">
        <v>89</v>
      </c>
      <c r="F169" s="93"/>
      <c r="G169" s="143">
        <v>4042</v>
      </c>
      <c r="H169" s="86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16.5" outlineLevel="6" thickBot="1">
      <c r="A170" s="5" t="s">
        <v>120</v>
      </c>
      <c r="B170" s="21">
        <v>951</v>
      </c>
      <c r="C170" s="6" t="s">
        <v>67</v>
      </c>
      <c r="D170" s="6" t="s">
        <v>349</v>
      </c>
      <c r="E170" s="6" t="s">
        <v>119</v>
      </c>
      <c r="F170" s="6"/>
      <c r="G170" s="147">
        <f>G171</f>
        <v>7506.399</v>
      </c>
      <c r="H170" s="40">
        <f aca="true" t="shared" si="22" ref="H170:X170">H171</f>
        <v>0</v>
      </c>
      <c r="I170" s="40">
        <f t="shared" si="22"/>
        <v>0</v>
      </c>
      <c r="J170" s="40">
        <f t="shared" si="22"/>
        <v>0</v>
      </c>
      <c r="K170" s="40">
        <f t="shared" si="22"/>
        <v>0</v>
      </c>
      <c r="L170" s="40">
        <f t="shared" si="22"/>
        <v>0</v>
      </c>
      <c r="M170" s="40">
        <f t="shared" si="22"/>
        <v>0</v>
      </c>
      <c r="N170" s="40">
        <f t="shared" si="22"/>
        <v>0</v>
      </c>
      <c r="O170" s="40">
        <f t="shared" si="22"/>
        <v>0</v>
      </c>
      <c r="P170" s="40">
        <f t="shared" si="22"/>
        <v>0</v>
      </c>
      <c r="Q170" s="40">
        <f t="shared" si="22"/>
        <v>0</v>
      </c>
      <c r="R170" s="40">
        <f t="shared" si="22"/>
        <v>0</v>
      </c>
      <c r="S170" s="40">
        <f t="shared" si="22"/>
        <v>0</v>
      </c>
      <c r="T170" s="40">
        <f t="shared" si="22"/>
        <v>0</v>
      </c>
      <c r="U170" s="40">
        <f t="shared" si="22"/>
        <v>0</v>
      </c>
      <c r="V170" s="40">
        <f t="shared" si="22"/>
        <v>0</v>
      </c>
      <c r="W170" s="40">
        <f t="shared" si="22"/>
        <v>0</v>
      </c>
      <c r="X170" s="72">
        <f t="shared" si="22"/>
        <v>1027.32</v>
      </c>
      <c r="Y170" s="59">
        <f>X170/G161*100</f>
        <v>10273.2</v>
      </c>
    </row>
    <row r="171" spans="1:25" ht="48" outlineLevel="6" thickBot="1">
      <c r="A171" s="99" t="s">
        <v>205</v>
      </c>
      <c r="B171" s="92">
        <v>951</v>
      </c>
      <c r="C171" s="93" t="s">
        <v>67</v>
      </c>
      <c r="D171" s="93" t="s">
        <v>349</v>
      </c>
      <c r="E171" s="93" t="s">
        <v>89</v>
      </c>
      <c r="F171" s="93"/>
      <c r="G171" s="98">
        <v>7506.399</v>
      </c>
      <c r="H171" s="32">
        <f aca="true" t="shared" si="23" ref="H171:X171">H183</f>
        <v>0</v>
      </c>
      <c r="I171" s="32">
        <f t="shared" si="23"/>
        <v>0</v>
      </c>
      <c r="J171" s="32">
        <f t="shared" si="23"/>
        <v>0</v>
      </c>
      <c r="K171" s="32">
        <f t="shared" si="23"/>
        <v>0</v>
      </c>
      <c r="L171" s="32">
        <f t="shared" si="23"/>
        <v>0</v>
      </c>
      <c r="M171" s="32">
        <f t="shared" si="23"/>
        <v>0</v>
      </c>
      <c r="N171" s="32">
        <f t="shared" si="23"/>
        <v>0</v>
      </c>
      <c r="O171" s="32">
        <f t="shared" si="23"/>
        <v>0</v>
      </c>
      <c r="P171" s="32">
        <f t="shared" si="23"/>
        <v>0</v>
      </c>
      <c r="Q171" s="32">
        <f t="shared" si="23"/>
        <v>0</v>
      </c>
      <c r="R171" s="32">
        <f t="shared" si="23"/>
        <v>0</v>
      </c>
      <c r="S171" s="32">
        <f t="shared" si="23"/>
        <v>0</v>
      </c>
      <c r="T171" s="32">
        <f t="shared" si="23"/>
        <v>0</v>
      </c>
      <c r="U171" s="32">
        <f t="shared" si="23"/>
        <v>0</v>
      </c>
      <c r="V171" s="32">
        <f t="shared" si="23"/>
        <v>0</v>
      </c>
      <c r="W171" s="32">
        <f t="shared" si="23"/>
        <v>0</v>
      </c>
      <c r="X171" s="67">
        <f t="shared" si="23"/>
        <v>1027.32</v>
      </c>
      <c r="Y171" s="59">
        <f>X171/G162*100</f>
        <v>10273.2</v>
      </c>
    </row>
    <row r="172" spans="1:25" ht="32.25" outlineLevel="6" thickBot="1">
      <c r="A172" s="94" t="s">
        <v>434</v>
      </c>
      <c r="B172" s="90">
        <v>951</v>
      </c>
      <c r="C172" s="91" t="s">
        <v>67</v>
      </c>
      <c r="D172" s="91" t="s">
        <v>362</v>
      </c>
      <c r="E172" s="91" t="s">
        <v>5</v>
      </c>
      <c r="F172" s="91"/>
      <c r="G172" s="144">
        <f>G173</f>
        <v>19.9658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21" customHeight="1" outlineLevel="6" thickBot="1">
      <c r="A173" s="5" t="s">
        <v>100</v>
      </c>
      <c r="B173" s="21">
        <v>951</v>
      </c>
      <c r="C173" s="6" t="s">
        <v>67</v>
      </c>
      <c r="D173" s="6" t="s">
        <v>363</v>
      </c>
      <c r="E173" s="6" t="s">
        <v>95</v>
      </c>
      <c r="F173" s="6"/>
      <c r="G173" s="147">
        <f>G174</f>
        <v>19.9658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7"/>
      <c r="Y173" s="59"/>
    </row>
    <row r="174" spans="1:25" ht="32.25" outlineLevel="6" thickBot="1">
      <c r="A174" s="99" t="s">
        <v>101</v>
      </c>
      <c r="B174" s="92">
        <v>951</v>
      </c>
      <c r="C174" s="93" t="s">
        <v>67</v>
      </c>
      <c r="D174" s="93" t="s">
        <v>363</v>
      </c>
      <c r="E174" s="93" t="s">
        <v>96</v>
      </c>
      <c r="F174" s="93"/>
      <c r="G174" s="143">
        <v>19.9658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7"/>
      <c r="Y174" s="59"/>
    </row>
    <row r="175" spans="1:25" ht="32.25" outlineLevel="6" thickBot="1">
      <c r="A175" s="94" t="s">
        <v>435</v>
      </c>
      <c r="B175" s="90">
        <v>951</v>
      </c>
      <c r="C175" s="91" t="s">
        <v>67</v>
      </c>
      <c r="D175" s="91" t="s">
        <v>386</v>
      </c>
      <c r="E175" s="91" t="s">
        <v>5</v>
      </c>
      <c r="F175" s="91"/>
      <c r="G175" s="144">
        <f>G176</f>
        <v>10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7"/>
      <c r="Y175" s="59"/>
    </row>
    <row r="176" spans="1:25" ht="32.25" outlineLevel="6" thickBot="1">
      <c r="A176" s="5" t="s">
        <v>100</v>
      </c>
      <c r="B176" s="21">
        <v>951</v>
      </c>
      <c r="C176" s="6" t="s">
        <v>67</v>
      </c>
      <c r="D176" s="6" t="s">
        <v>387</v>
      </c>
      <c r="E176" s="6" t="s">
        <v>95</v>
      </c>
      <c r="F176" s="6"/>
      <c r="G176" s="147">
        <f>G177</f>
        <v>10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7"/>
      <c r="Y176" s="59"/>
    </row>
    <row r="177" spans="1:25" ht="32.25" outlineLevel="6" thickBot="1">
      <c r="A177" s="99" t="s">
        <v>101</v>
      </c>
      <c r="B177" s="92">
        <v>951</v>
      </c>
      <c r="C177" s="93" t="s">
        <v>67</v>
      </c>
      <c r="D177" s="93" t="s">
        <v>387</v>
      </c>
      <c r="E177" s="93" t="s">
        <v>96</v>
      </c>
      <c r="F177" s="93"/>
      <c r="G177" s="143">
        <v>10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7"/>
      <c r="Y177" s="59"/>
    </row>
    <row r="178" spans="1:25" ht="48" outlineLevel="6" thickBot="1">
      <c r="A178" s="94" t="s">
        <v>436</v>
      </c>
      <c r="B178" s="90">
        <v>951</v>
      </c>
      <c r="C178" s="91" t="s">
        <v>67</v>
      </c>
      <c r="D178" s="91" t="s">
        <v>388</v>
      </c>
      <c r="E178" s="91" t="s">
        <v>5</v>
      </c>
      <c r="F178" s="91"/>
      <c r="G178" s="144">
        <f>G179+G181</f>
        <v>367.044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7"/>
      <c r="Y178" s="59"/>
    </row>
    <row r="179" spans="1:25" ht="15" customHeight="1" outlineLevel="6" thickBot="1">
      <c r="A179" s="5" t="s">
        <v>100</v>
      </c>
      <c r="B179" s="21">
        <v>951</v>
      </c>
      <c r="C179" s="6" t="s">
        <v>67</v>
      </c>
      <c r="D179" s="6" t="s">
        <v>389</v>
      </c>
      <c r="E179" s="6" t="s">
        <v>95</v>
      </c>
      <c r="F179" s="6"/>
      <c r="G179" s="147">
        <f>G180</f>
        <v>366.344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67"/>
      <c r="Y179" s="59"/>
    </row>
    <row r="180" spans="1:25" ht="32.25" outlineLevel="6" thickBot="1">
      <c r="A180" s="99" t="s">
        <v>101</v>
      </c>
      <c r="B180" s="92">
        <v>951</v>
      </c>
      <c r="C180" s="93" t="s">
        <v>67</v>
      </c>
      <c r="D180" s="93" t="s">
        <v>389</v>
      </c>
      <c r="E180" s="93" t="s">
        <v>96</v>
      </c>
      <c r="F180" s="93"/>
      <c r="G180" s="143">
        <v>366.344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67"/>
      <c r="Y180" s="59"/>
    </row>
    <row r="181" spans="1:25" ht="16.5" outlineLevel="6" thickBot="1">
      <c r="A181" s="5" t="s">
        <v>102</v>
      </c>
      <c r="B181" s="21">
        <v>951</v>
      </c>
      <c r="C181" s="6" t="s">
        <v>67</v>
      </c>
      <c r="D181" s="6" t="s">
        <v>389</v>
      </c>
      <c r="E181" s="6" t="s">
        <v>97</v>
      </c>
      <c r="F181" s="6"/>
      <c r="G181" s="147">
        <f>G182</f>
        <v>0.7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67"/>
      <c r="Y181" s="59"/>
    </row>
    <row r="182" spans="1:25" ht="16.5" outlineLevel="6" thickBot="1">
      <c r="A182" s="96" t="s">
        <v>356</v>
      </c>
      <c r="B182" s="92">
        <v>951</v>
      </c>
      <c r="C182" s="93" t="s">
        <v>67</v>
      </c>
      <c r="D182" s="93" t="s">
        <v>389</v>
      </c>
      <c r="E182" s="93" t="s">
        <v>357</v>
      </c>
      <c r="F182" s="115"/>
      <c r="G182" s="143">
        <v>0.7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67"/>
      <c r="Y182" s="59"/>
    </row>
    <row r="183" spans="1:25" ht="16.5" outlineLevel="6" thickBot="1">
      <c r="A183" s="117" t="s">
        <v>149</v>
      </c>
      <c r="B183" s="131">
        <v>951</v>
      </c>
      <c r="C183" s="39" t="s">
        <v>150</v>
      </c>
      <c r="D183" s="39" t="s">
        <v>257</v>
      </c>
      <c r="E183" s="39" t="s">
        <v>5</v>
      </c>
      <c r="F183" s="118"/>
      <c r="G183" s="119">
        <f>G184</f>
        <v>1773.24</v>
      </c>
      <c r="H183" s="34">
        <f aca="true" t="shared" si="24" ref="H183:X183">H189</f>
        <v>0</v>
      </c>
      <c r="I183" s="34">
        <f t="shared" si="24"/>
        <v>0</v>
      </c>
      <c r="J183" s="34">
        <f t="shared" si="24"/>
        <v>0</v>
      </c>
      <c r="K183" s="34">
        <f t="shared" si="24"/>
        <v>0</v>
      </c>
      <c r="L183" s="34">
        <f t="shared" si="24"/>
        <v>0</v>
      </c>
      <c r="M183" s="34">
        <f t="shared" si="24"/>
        <v>0</v>
      </c>
      <c r="N183" s="34">
        <f t="shared" si="24"/>
        <v>0</v>
      </c>
      <c r="O183" s="34">
        <f t="shared" si="24"/>
        <v>0</v>
      </c>
      <c r="P183" s="34">
        <f t="shared" si="24"/>
        <v>0</v>
      </c>
      <c r="Q183" s="34">
        <f t="shared" si="24"/>
        <v>0</v>
      </c>
      <c r="R183" s="34">
        <f t="shared" si="24"/>
        <v>0</v>
      </c>
      <c r="S183" s="34">
        <f t="shared" si="24"/>
        <v>0</v>
      </c>
      <c r="T183" s="34">
        <f t="shared" si="24"/>
        <v>0</v>
      </c>
      <c r="U183" s="34">
        <f t="shared" si="24"/>
        <v>0</v>
      </c>
      <c r="V183" s="34">
        <f t="shared" si="24"/>
        <v>0</v>
      </c>
      <c r="W183" s="34">
        <f t="shared" si="24"/>
        <v>0</v>
      </c>
      <c r="X183" s="68">
        <f t="shared" si="24"/>
        <v>1027.32</v>
      </c>
      <c r="Y183" s="59">
        <f>X183/G163*100</f>
        <v>10273.2</v>
      </c>
    </row>
    <row r="184" spans="1:25" ht="16.5" outlineLevel="6" thickBot="1">
      <c r="A184" s="30" t="s">
        <v>82</v>
      </c>
      <c r="B184" s="19">
        <v>951</v>
      </c>
      <c r="C184" s="9" t="s">
        <v>83</v>
      </c>
      <c r="D184" s="9" t="s">
        <v>257</v>
      </c>
      <c r="E184" s="9" t="s">
        <v>5</v>
      </c>
      <c r="F184" s="120" t="s">
        <v>5</v>
      </c>
      <c r="G184" s="31">
        <f>G185</f>
        <v>1773.24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82"/>
      <c r="Y184" s="59"/>
    </row>
    <row r="185" spans="1:25" ht="32.25" outlineLevel="6" thickBot="1">
      <c r="A185" s="112" t="s">
        <v>135</v>
      </c>
      <c r="B185" s="19">
        <v>951</v>
      </c>
      <c r="C185" s="11" t="s">
        <v>83</v>
      </c>
      <c r="D185" s="11" t="s">
        <v>258</v>
      </c>
      <c r="E185" s="11" t="s">
        <v>5</v>
      </c>
      <c r="F185" s="121"/>
      <c r="G185" s="32">
        <f>G186</f>
        <v>1773.24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82"/>
      <c r="Y185" s="59"/>
    </row>
    <row r="186" spans="1:25" ht="32.25" outlineLevel="6" thickBot="1">
      <c r="A186" s="112" t="s">
        <v>136</v>
      </c>
      <c r="B186" s="19">
        <v>951</v>
      </c>
      <c r="C186" s="11" t="s">
        <v>83</v>
      </c>
      <c r="D186" s="11" t="s">
        <v>259</v>
      </c>
      <c r="E186" s="11" t="s">
        <v>5</v>
      </c>
      <c r="F186" s="121"/>
      <c r="G186" s="32">
        <f>G187</f>
        <v>1773.24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82"/>
      <c r="Y186" s="59"/>
    </row>
    <row r="187" spans="1:25" ht="32.25" outlineLevel="6" thickBot="1">
      <c r="A187" s="89" t="s">
        <v>38</v>
      </c>
      <c r="B187" s="90">
        <v>951</v>
      </c>
      <c r="C187" s="91" t="s">
        <v>83</v>
      </c>
      <c r="D187" s="91" t="s">
        <v>280</v>
      </c>
      <c r="E187" s="91" t="s">
        <v>5</v>
      </c>
      <c r="F187" s="122" t="s">
        <v>5</v>
      </c>
      <c r="G187" s="35">
        <f>G188</f>
        <v>1773.24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82"/>
      <c r="Y187" s="59"/>
    </row>
    <row r="188" spans="1:25" ht="16.5" outlineLevel="6" thickBot="1">
      <c r="A188" s="33" t="s">
        <v>116</v>
      </c>
      <c r="B188" s="133">
        <v>951</v>
      </c>
      <c r="C188" s="6" t="s">
        <v>83</v>
      </c>
      <c r="D188" s="6" t="s">
        <v>280</v>
      </c>
      <c r="E188" s="6" t="s">
        <v>115</v>
      </c>
      <c r="F188" s="116" t="s">
        <v>151</v>
      </c>
      <c r="G188" s="34">
        <v>1773.24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82"/>
      <c r="Y188" s="59"/>
    </row>
    <row r="189" spans="1:25" ht="32.25" outlineLevel="6" thickBot="1">
      <c r="A189" s="108" t="s">
        <v>52</v>
      </c>
      <c r="B189" s="18">
        <v>951</v>
      </c>
      <c r="C189" s="14" t="s">
        <v>51</v>
      </c>
      <c r="D189" s="14" t="s">
        <v>257</v>
      </c>
      <c r="E189" s="14" t="s">
        <v>5</v>
      </c>
      <c r="F189" s="14"/>
      <c r="G189" s="15">
        <f aca="true" t="shared" si="25" ref="G189:G194">G190</f>
        <v>592.89808</v>
      </c>
      <c r="H189" s="27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45"/>
      <c r="X189" s="65">
        <v>1027.32</v>
      </c>
      <c r="Y189" s="59">
        <f aca="true" t="shared" si="26" ref="Y189:Y194">X189/G183*100</f>
        <v>57.93462813832306</v>
      </c>
    </row>
    <row r="190" spans="1:25" ht="18" customHeight="1" outlineLevel="6" thickBot="1">
      <c r="A190" s="8" t="s">
        <v>31</v>
      </c>
      <c r="B190" s="19">
        <v>951</v>
      </c>
      <c r="C190" s="9" t="s">
        <v>10</v>
      </c>
      <c r="D190" s="9" t="s">
        <v>257</v>
      </c>
      <c r="E190" s="9" t="s">
        <v>5</v>
      </c>
      <c r="F190" s="9"/>
      <c r="G190" s="10">
        <f t="shared" si="25"/>
        <v>592.89808</v>
      </c>
      <c r="H190" s="29" t="e">
        <f>H191+#REF!</f>
        <v>#REF!</v>
      </c>
      <c r="I190" s="29" t="e">
        <f>I191+#REF!</f>
        <v>#REF!</v>
      </c>
      <c r="J190" s="29" t="e">
        <f>J191+#REF!</f>
        <v>#REF!</v>
      </c>
      <c r="K190" s="29" t="e">
        <f>K191+#REF!</f>
        <v>#REF!</v>
      </c>
      <c r="L190" s="29" t="e">
        <f>L191+#REF!</f>
        <v>#REF!</v>
      </c>
      <c r="M190" s="29" t="e">
        <f>M191+#REF!</f>
        <v>#REF!</v>
      </c>
      <c r="N190" s="29" t="e">
        <f>N191+#REF!</f>
        <v>#REF!</v>
      </c>
      <c r="O190" s="29" t="e">
        <f>O191+#REF!</f>
        <v>#REF!</v>
      </c>
      <c r="P190" s="29" t="e">
        <f>P191+#REF!</f>
        <v>#REF!</v>
      </c>
      <c r="Q190" s="29" t="e">
        <f>Q191+#REF!</f>
        <v>#REF!</v>
      </c>
      <c r="R190" s="29" t="e">
        <f>R191+#REF!</f>
        <v>#REF!</v>
      </c>
      <c r="S190" s="29" t="e">
        <f>S191+#REF!</f>
        <v>#REF!</v>
      </c>
      <c r="T190" s="29" t="e">
        <f>T191+#REF!</f>
        <v>#REF!</v>
      </c>
      <c r="U190" s="29" t="e">
        <f>U191+#REF!</f>
        <v>#REF!</v>
      </c>
      <c r="V190" s="29" t="e">
        <f>V191+#REF!</f>
        <v>#REF!</v>
      </c>
      <c r="W190" s="29" t="e">
        <f>W191+#REF!</f>
        <v>#REF!</v>
      </c>
      <c r="X190" s="73" t="e">
        <f>X191+#REF!</f>
        <v>#REF!</v>
      </c>
      <c r="Y190" s="59" t="e">
        <f t="shared" si="26"/>
        <v>#REF!</v>
      </c>
    </row>
    <row r="191" spans="1:25" ht="34.5" customHeight="1" outlineLevel="3" thickBot="1">
      <c r="A191" s="112" t="s">
        <v>135</v>
      </c>
      <c r="B191" s="19">
        <v>951</v>
      </c>
      <c r="C191" s="9" t="s">
        <v>10</v>
      </c>
      <c r="D191" s="9" t="s">
        <v>258</v>
      </c>
      <c r="E191" s="9" t="s">
        <v>5</v>
      </c>
      <c r="F191" s="9"/>
      <c r="G191" s="10">
        <f t="shared" si="25"/>
        <v>592.89808</v>
      </c>
      <c r="H191" s="31">
        <f aca="true" t="shared" si="27" ref="H191:X193">H192</f>
        <v>0</v>
      </c>
      <c r="I191" s="31">
        <f t="shared" si="27"/>
        <v>0</v>
      </c>
      <c r="J191" s="31">
        <f t="shared" si="27"/>
        <v>0</v>
      </c>
      <c r="K191" s="31">
        <f t="shared" si="27"/>
        <v>0</v>
      </c>
      <c r="L191" s="31">
        <f t="shared" si="27"/>
        <v>0</v>
      </c>
      <c r="M191" s="31">
        <f t="shared" si="27"/>
        <v>0</v>
      </c>
      <c r="N191" s="31">
        <f t="shared" si="27"/>
        <v>0</v>
      </c>
      <c r="O191" s="31">
        <f t="shared" si="27"/>
        <v>0</v>
      </c>
      <c r="P191" s="31">
        <f t="shared" si="27"/>
        <v>0</v>
      </c>
      <c r="Q191" s="31">
        <f t="shared" si="27"/>
        <v>0</v>
      </c>
      <c r="R191" s="31">
        <f t="shared" si="27"/>
        <v>0</v>
      </c>
      <c r="S191" s="31">
        <f t="shared" si="27"/>
        <v>0</v>
      </c>
      <c r="T191" s="31">
        <f t="shared" si="27"/>
        <v>0</v>
      </c>
      <c r="U191" s="31">
        <f t="shared" si="27"/>
        <v>0</v>
      </c>
      <c r="V191" s="31">
        <f t="shared" si="27"/>
        <v>0</v>
      </c>
      <c r="W191" s="31">
        <f t="shared" si="27"/>
        <v>0</v>
      </c>
      <c r="X191" s="66">
        <f t="shared" si="27"/>
        <v>67.348</v>
      </c>
      <c r="Y191" s="59">
        <f t="shared" si="26"/>
        <v>3.7980194446324242</v>
      </c>
    </row>
    <row r="192" spans="1:25" ht="18.75" customHeight="1" outlineLevel="3" thickBot="1">
      <c r="A192" s="112" t="s">
        <v>136</v>
      </c>
      <c r="B192" s="19">
        <v>951</v>
      </c>
      <c r="C192" s="11" t="s">
        <v>10</v>
      </c>
      <c r="D192" s="11" t="s">
        <v>259</v>
      </c>
      <c r="E192" s="11" t="s">
        <v>5</v>
      </c>
      <c r="F192" s="11"/>
      <c r="G192" s="12">
        <f t="shared" si="25"/>
        <v>592.89808</v>
      </c>
      <c r="H192" s="32">
        <f t="shared" si="27"/>
        <v>0</v>
      </c>
      <c r="I192" s="32">
        <f t="shared" si="27"/>
        <v>0</v>
      </c>
      <c r="J192" s="32">
        <f t="shared" si="27"/>
        <v>0</v>
      </c>
      <c r="K192" s="32">
        <f t="shared" si="27"/>
        <v>0</v>
      </c>
      <c r="L192" s="32">
        <f t="shared" si="27"/>
        <v>0</v>
      </c>
      <c r="M192" s="32">
        <f t="shared" si="27"/>
        <v>0</v>
      </c>
      <c r="N192" s="32">
        <f t="shared" si="27"/>
        <v>0</v>
      </c>
      <c r="O192" s="32">
        <f t="shared" si="27"/>
        <v>0</v>
      </c>
      <c r="P192" s="32">
        <f t="shared" si="27"/>
        <v>0</v>
      </c>
      <c r="Q192" s="32">
        <f t="shared" si="27"/>
        <v>0</v>
      </c>
      <c r="R192" s="32">
        <f t="shared" si="27"/>
        <v>0</v>
      </c>
      <c r="S192" s="32">
        <f t="shared" si="27"/>
        <v>0</v>
      </c>
      <c r="T192" s="32">
        <f t="shared" si="27"/>
        <v>0</v>
      </c>
      <c r="U192" s="32">
        <f t="shared" si="27"/>
        <v>0</v>
      </c>
      <c r="V192" s="32">
        <f t="shared" si="27"/>
        <v>0</v>
      </c>
      <c r="W192" s="32">
        <f t="shared" si="27"/>
        <v>0</v>
      </c>
      <c r="X192" s="67">
        <f t="shared" si="27"/>
        <v>67.348</v>
      </c>
      <c r="Y192" s="59">
        <f t="shared" si="26"/>
        <v>3.7980194446324242</v>
      </c>
    </row>
    <row r="193" spans="1:25" ht="33.75" customHeight="1" outlineLevel="4" thickBot="1">
      <c r="A193" s="114" t="s">
        <v>441</v>
      </c>
      <c r="B193" s="90">
        <v>951</v>
      </c>
      <c r="C193" s="91" t="s">
        <v>10</v>
      </c>
      <c r="D193" s="91" t="s">
        <v>432</v>
      </c>
      <c r="E193" s="91" t="s">
        <v>5</v>
      </c>
      <c r="F193" s="91"/>
      <c r="G193" s="16">
        <f t="shared" si="25"/>
        <v>592.89808</v>
      </c>
      <c r="H193" s="34">
        <f t="shared" si="27"/>
        <v>0</v>
      </c>
      <c r="I193" s="34">
        <f t="shared" si="27"/>
        <v>0</v>
      </c>
      <c r="J193" s="34">
        <f t="shared" si="27"/>
        <v>0</v>
      </c>
      <c r="K193" s="34">
        <f t="shared" si="27"/>
        <v>0</v>
      </c>
      <c r="L193" s="34">
        <f t="shared" si="27"/>
        <v>0</v>
      </c>
      <c r="M193" s="34">
        <f t="shared" si="27"/>
        <v>0</v>
      </c>
      <c r="N193" s="34">
        <f t="shared" si="27"/>
        <v>0</v>
      </c>
      <c r="O193" s="34">
        <f t="shared" si="27"/>
        <v>0</v>
      </c>
      <c r="P193" s="34">
        <f t="shared" si="27"/>
        <v>0</v>
      </c>
      <c r="Q193" s="34">
        <f t="shared" si="27"/>
        <v>0</v>
      </c>
      <c r="R193" s="34">
        <f t="shared" si="27"/>
        <v>0</v>
      </c>
      <c r="S193" s="34">
        <f t="shared" si="27"/>
        <v>0</v>
      </c>
      <c r="T193" s="34">
        <f t="shared" si="27"/>
        <v>0</v>
      </c>
      <c r="U193" s="34">
        <f t="shared" si="27"/>
        <v>0</v>
      </c>
      <c r="V193" s="34">
        <f t="shared" si="27"/>
        <v>0</v>
      </c>
      <c r="W193" s="34">
        <f t="shared" si="27"/>
        <v>0</v>
      </c>
      <c r="X193" s="68">
        <f t="shared" si="27"/>
        <v>67.348</v>
      </c>
      <c r="Y193" s="59">
        <f t="shared" si="26"/>
        <v>3.7980194446324242</v>
      </c>
    </row>
    <row r="194" spans="1:25" ht="17.25" customHeight="1" outlineLevel="5" thickBot="1">
      <c r="A194" s="5" t="s">
        <v>100</v>
      </c>
      <c r="B194" s="21">
        <v>951</v>
      </c>
      <c r="C194" s="6" t="s">
        <v>10</v>
      </c>
      <c r="D194" s="6" t="s">
        <v>432</v>
      </c>
      <c r="E194" s="6" t="s">
        <v>95</v>
      </c>
      <c r="F194" s="6"/>
      <c r="G194" s="7">
        <f t="shared" si="25"/>
        <v>592.89808</v>
      </c>
      <c r="H194" s="26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44"/>
      <c r="X194" s="65">
        <v>67.348</v>
      </c>
      <c r="Y194" s="59">
        <f t="shared" si="26"/>
        <v>3.7980194446324242</v>
      </c>
    </row>
    <row r="195" spans="1:25" ht="32.25" outlineLevel="5" thickBot="1">
      <c r="A195" s="88" t="s">
        <v>101</v>
      </c>
      <c r="B195" s="92">
        <v>951</v>
      </c>
      <c r="C195" s="93" t="s">
        <v>10</v>
      </c>
      <c r="D195" s="93" t="s">
        <v>432</v>
      </c>
      <c r="E195" s="93" t="s">
        <v>96</v>
      </c>
      <c r="F195" s="93"/>
      <c r="G195" s="98">
        <v>592.89808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19.5" outlineLevel="6" thickBot="1">
      <c r="A196" s="108" t="s">
        <v>50</v>
      </c>
      <c r="B196" s="18">
        <v>951</v>
      </c>
      <c r="C196" s="14" t="s">
        <v>49</v>
      </c>
      <c r="D196" s="14" t="s">
        <v>257</v>
      </c>
      <c r="E196" s="14" t="s">
        <v>5</v>
      </c>
      <c r="F196" s="14"/>
      <c r="G196" s="141">
        <f>G209+G238+G197+G203</f>
        <v>61474.47395</v>
      </c>
      <c r="H196" s="29" t="e">
        <f aca="true" t="shared" si="28" ref="H196:X196">H197+H202</f>
        <v>#REF!</v>
      </c>
      <c r="I196" s="29" t="e">
        <f t="shared" si="28"/>
        <v>#REF!</v>
      </c>
      <c r="J196" s="29" t="e">
        <f t="shared" si="28"/>
        <v>#REF!</v>
      </c>
      <c r="K196" s="29" t="e">
        <f t="shared" si="28"/>
        <v>#REF!</v>
      </c>
      <c r="L196" s="29" t="e">
        <f t="shared" si="28"/>
        <v>#REF!</v>
      </c>
      <c r="M196" s="29" t="e">
        <f t="shared" si="28"/>
        <v>#REF!</v>
      </c>
      <c r="N196" s="29" t="e">
        <f t="shared" si="28"/>
        <v>#REF!</v>
      </c>
      <c r="O196" s="29" t="e">
        <f t="shared" si="28"/>
        <v>#REF!</v>
      </c>
      <c r="P196" s="29" t="e">
        <f t="shared" si="28"/>
        <v>#REF!</v>
      </c>
      <c r="Q196" s="29" t="e">
        <f t="shared" si="28"/>
        <v>#REF!</v>
      </c>
      <c r="R196" s="29" t="e">
        <f t="shared" si="28"/>
        <v>#REF!</v>
      </c>
      <c r="S196" s="29" t="e">
        <f t="shared" si="28"/>
        <v>#REF!</v>
      </c>
      <c r="T196" s="29" t="e">
        <f t="shared" si="28"/>
        <v>#REF!</v>
      </c>
      <c r="U196" s="29" t="e">
        <f t="shared" si="28"/>
        <v>#REF!</v>
      </c>
      <c r="V196" s="29" t="e">
        <f t="shared" si="28"/>
        <v>#REF!</v>
      </c>
      <c r="W196" s="29" t="e">
        <f t="shared" si="28"/>
        <v>#REF!</v>
      </c>
      <c r="X196" s="73" t="e">
        <f t="shared" si="28"/>
        <v>#REF!</v>
      </c>
      <c r="Y196" s="59" t="e">
        <f>X196/G190*100</f>
        <v>#REF!</v>
      </c>
    </row>
    <row r="197" spans="1:25" ht="16.5" outlineLevel="6" thickBot="1">
      <c r="A197" s="80" t="s">
        <v>209</v>
      </c>
      <c r="B197" s="19">
        <v>951</v>
      </c>
      <c r="C197" s="9" t="s">
        <v>211</v>
      </c>
      <c r="D197" s="9" t="s">
        <v>257</v>
      </c>
      <c r="E197" s="9" t="s">
        <v>5</v>
      </c>
      <c r="F197" s="9"/>
      <c r="G197" s="142">
        <f>G198</f>
        <v>499.319</v>
      </c>
      <c r="H197" s="31">
        <f aca="true" t="shared" si="29" ref="H197:X198">H198</f>
        <v>0</v>
      </c>
      <c r="I197" s="31">
        <f t="shared" si="29"/>
        <v>0</v>
      </c>
      <c r="J197" s="31">
        <f t="shared" si="29"/>
        <v>0</v>
      </c>
      <c r="K197" s="31">
        <f t="shared" si="29"/>
        <v>0</v>
      </c>
      <c r="L197" s="31">
        <f t="shared" si="29"/>
        <v>0</v>
      </c>
      <c r="M197" s="31">
        <f t="shared" si="29"/>
        <v>0</v>
      </c>
      <c r="N197" s="31">
        <f t="shared" si="29"/>
        <v>0</v>
      </c>
      <c r="O197" s="31">
        <f t="shared" si="29"/>
        <v>0</v>
      </c>
      <c r="P197" s="31">
        <f t="shared" si="29"/>
        <v>0</v>
      </c>
      <c r="Q197" s="31">
        <f t="shared" si="29"/>
        <v>0</v>
      </c>
      <c r="R197" s="31">
        <f t="shared" si="29"/>
        <v>0</v>
      </c>
      <c r="S197" s="31">
        <f t="shared" si="29"/>
        <v>0</v>
      </c>
      <c r="T197" s="31">
        <f t="shared" si="29"/>
        <v>0</v>
      </c>
      <c r="U197" s="31">
        <f t="shared" si="29"/>
        <v>0</v>
      </c>
      <c r="V197" s="31">
        <f t="shared" si="29"/>
        <v>0</v>
      </c>
      <c r="W197" s="31">
        <f t="shared" si="29"/>
        <v>0</v>
      </c>
      <c r="X197" s="66">
        <f t="shared" si="29"/>
        <v>0</v>
      </c>
      <c r="Y197" s="59">
        <f>X197/G191*100</f>
        <v>0</v>
      </c>
    </row>
    <row r="198" spans="1:25" ht="32.25" outlineLevel="6" thickBot="1">
      <c r="A198" s="112" t="s">
        <v>135</v>
      </c>
      <c r="B198" s="19">
        <v>951</v>
      </c>
      <c r="C198" s="9" t="s">
        <v>211</v>
      </c>
      <c r="D198" s="9" t="s">
        <v>258</v>
      </c>
      <c r="E198" s="9" t="s">
        <v>5</v>
      </c>
      <c r="F198" s="9"/>
      <c r="G198" s="142">
        <f>G199</f>
        <v>499.319</v>
      </c>
      <c r="H198" s="32">
        <f t="shared" si="29"/>
        <v>0</v>
      </c>
      <c r="I198" s="32">
        <f t="shared" si="29"/>
        <v>0</v>
      </c>
      <c r="J198" s="32">
        <f t="shared" si="29"/>
        <v>0</v>
      </c>
      <c r="K198" s="32">
        <f t="shared" si="29"/>
        <v>0</v>
      </c>
      <c r="L198" s="32">
        <f t="shared" si="29"/>
        <v>0</v>
      </c>
      <c r="M198" s="32">
        <f t="shared" si="29"/>
        <v>0</v>
      </c>
      <c r="N198" s="32">
        <f t="shared" si="29"/>
        <v>0</v>
      </c>
      <c r="O198" s="32">
        <f t="shared" si="29"/>
        <v>0</v>
      </c>
      <c r="P198" s="32">
        <f t="shared" si="29"/>
        <v>0</v>
      </c>
      <c r="Q198" s="32">
        <f t="shared" si="29"/>
        <v>0</v>
      </c>
      <c r="R198" s="32">
        <f t="shared" si="29"/>
        <v>0</v>
      </c>
      <c r="S198" s="32">
        <f t="shared" si="29"/>
        <v>0</v>
      </c>
      <c r="T198" s="32">
        <f t="shared" si="29"/>
        <v>0</v>
      </c>
      <c r="U198" s="32">
        <f t="shared" si="29"/>
        <v>0</v>
      </c>
      <c r="V198" s="32">
        <f t="shared" si="29"/>
        <v>0</v>
      </c>
      <c r="W198" s="32">
        <f t="shared" si="29"/>
        <v>0</v>
      </c>
      <c r="X198" s="67">
        <f t="shared" si="29"/>
        <v>0</v>
      </c>
      <c r="Y198" s="59">
        <f>X198/G192*100</f>
        <v>0</v>
      </c>
    </row>
    <row r="199" spans="1:25" ht="32.25" outlineLevel="6" thickBot="1">
      <c r="A199" s="112" t="s">
        <v>136</v>
      </c>
      <c r="B199" s="19">
        <v>951</v>
      </c>
      <c r="C199" s="9" t="s">
        <v>211</v>
      </c>
      <c r="D199" s="9" t="s">
        <v>259</v>
      </c>
      <c r="E199" s="9" t="s">
        <v>5</v>
      </c>
      <c r="F199" s="9"/>
      <c r="G199" s="142">
        <f>G200</f>
        <v>499.319</v>
      </c>
      <c r="H199" s="26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44"/>
      <c r="X199" s="65">
        <v>0</v>
      </c>
      <c r="Y199" s="59">
        <f>X199/G193*100</f>
        <v>0</v>
      </c>
    </row>
    <row r="200" spans="1:25" ht="48" outlineLevel="6" thickBot="1">
      <c r="A200" s="114" t="s">
        <v>210</v>
      </c>
      <c r="B200" s="90">
        <v>951</v>
      </c>
      <c r="C200" s="91" t="s">
        <v>211</v>
      </c>
      <c r="D200" s="91" t="s">
        <v>281</v>
      </c>
      <c r="E200" s="91" t="s">
        <v>5</v>
      </c>
      <c r="F200" s="91"/>
      <c r="G200" s="144">
        <f>G201</f>
        <v>499.319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5"/>
      <c r="Y200" s="59"/>
    </row>
    <row r="201" spans="1:25" ht="18.75" customHeight="1" outlineLevel="6" thickBot="1">
      <c r="A201" s="5" t="s">
        <v>100</v>
      </c>
      <c r="B201" s="21">
        <v>951</v>
      </c>
      <c r="C201" s="6" t="s">
        <v>211</v>
      </c>
      <c r="D201" s="6" t="s">
        <v>281</v>
      </c>
      <c r="E201" s="6" t="s">
        <v>95</v>
      </c>
      <c r="F201" s="6"/>
      <c r="G201" s="147">
        <f>G202</f>
        <v>499.319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32.25" outlineLevel="3" thickBot="1">
      <c r="A202" s="88" t="s">
        <v>101</v>
      </c>
      <c r="B202" s="92">
        <v>951</v>
      </c>
      <c r="C202" s="93" t="s">
        <v>211</v>
      </c>
      <c r="D202" s="93" t="s">
        <v>281</v>
      </c>
      <c r="E202" s="93" t="s">
        <v>96</v>
      </c>
      <c r="F202" s="93"/>
      <c r="G202" s="143">
        <v>499.319</v>
      </c>
      <c r="H202" s="31" t="e">
        <f>H228+H231+H246+#REF!</f>
        <v>#REF!</v>
      </c>
      <c r="I202" s="31" t="e">
        <f>I228+I231+I246+#REF!</f>
        <v>#REF!</v>
      </c>
      <c r="J202" s="31" t="e">
        <f>J228+J231+J246+#REF!</f>
        <v>#REF!</v>
      </c>
      <c r="K202" s="31" t="e">
        <f>K228+K231+K246+#REF!</f>
        <v>#REF!</v>
      </c>
      <c r="L202" s="31" t="e">
        <f>L228+L231+L246+#REF!</f>
        <v>#REF!</v>
      </c>
      <c r="M202" s="31" t="e">
        <f>M228+M231+M246+#REF!</f>
        <v>#REF!</v>
      </c>
      <c r="N202" s="31" t="e">
        <f>N228+N231+N246+#REF!</f>
        <v>#REF!</v>
      </c>
      <c r="O202" s="31" t="e">
        <f>O228+O231+O246+#REF!</f>
        <v>#REF!</v>
      </c>
      <c r="P202" s="31" t="e">
        <f>P228+P231+P246+#REF!</f>
        <v>#REF!</v>
      </c>
      <c r="Q202" s="31" t="e">
        <f>Q228+Q231+Q246+#REF!</f>
        <v>#REF!</v>
      </c>
      <c r="R202" s="31" t="e">
        <f>R228+R231+R246+#REF!</f>
        <v>#REF!</v>
      </c>
      <c r="S202" s="31" t="e">
        <f>S228+S231+S246+#REF!</f>
        <v>#REF!</v>
      </c>
      <c r="T202" s="31" t="e">
        <f>T228+T231+T246+#REF!</f>
        <v>#REF!</v>
      </c>
      <c r="U202" s="31" t="e">
        <f>U228+U231+U246+#REF!</f>
        <v>#REF!</v>
      </c>
      <c r="V202" s="31" t="e">
        <f>V228+V231+V246+#REF!</f>
        <v>#REF!</v>
      </c>
      <c r="W202" s="31" t="e">
        <f>W228+W231+W246+#REF!</f>
        <v>#REF!</v>
      </c>
      <c r="X202" s="66" t="e">
        <f>X228+X231+X246+#REF!</f>
        <v>#REF!</v>
      </c>
      <c r="Y202" s="59" t="e">
        <f>X202/G196*100</f>
        <v>#REF!</v>
      </c>
    </row>
    <row r="203" spans="1:25" ht="16.5" outlineLevel="3" thickBot="1">
      <c r="A203" s="80" t="s">
        <v>430</v>
      </c>
      <c r="B203" s="19">
        <v>951</v>
      </c>
      <c r="C203" s="9" t="s">
        <v>431</v>
      </c>
      <c r="D203" s="9" t="s">
        <v>257</v>
      </c>
      <c r="E203" s="9" t="s">
        <v>5</v>
      </c>
      <c r="F203" s="9"/>
      <c r="G203" s="142">
        <f>G204</f>
        <v>20308.66734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32.25" outlineLevel="3" thickBot="1">
      <c r="A204" s="112" t="s">
        <v>135</v>
      </c>
      <c r="B204" s="19">
        <v>951</v>
      </c>
      <c r="C204" s="9" t="s">
        <v>431</v>
      </c>
      <c r="D204" s="9" t="s">
        <v>258</v>
      </c>
      <c r="E204" s="9" t="s">
        <v>5</v>
      </c>
      <c r="F204" s="9"/>
      <c r="G204" s="142">
        <f>G205</f>
        <v>20308.66734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32.25" outlineLevel="3" thickBot="1">
      <c r="A205" s="112" t="s">
        <v>136</v>
      </c>
      <c r="B205" s="19">
        <v>951</v>
      </c>
      <c r="C205" s="9" t="s">
        <v>431</v>
      </c>
      <c r="D205" s="9" t="s">
        <v>259</v>
      </c>
      <c r="E205" s="9" t="s">
        <v>5</v>
      </c>
      <c r="F205" s="9"/>
      <c r="G205" s="142">
        <f>G206</f>
        <v>20308.66734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32.25" outlineLevel="3" thickBot="1">
      <c r="A206" s="114" t="s">
        <v>441</v>
      </c>
      <c r="B206" s="90">
        <v>951</v>
      </c>
      <c r="C206" s="91" t="s">
        <v>431</v>
      </c>
      <c r="D206" s="91" t="s">
        <v>432</v>
      </c>
      <c r="E206" s="91" t="s">
        <v>5</v>
      </c>
      <c r="F206" s="91"/>
      <c r="G206" s="144">
        <f>G207</f>
        <v>20308.66734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6"/>
      <c r="Y206" s="59"/>
    </row>
    <row r="207" spans="1:25" ht="32.25" outlineLevel="3" thickBot="1">
      <c r="A207" s="5" t="s">
        <v>100</v>
      </c>
      <c r="B207" s="21">
        <v>951</v>
      </c>
      <c r="C207" s="6" t="s">
        <v>431</v>
      </c>
      <c r="D207" s="6" t="s">
        <v>432</v>
      </c>
      <c r="E207" s="6" t="s">
        <v>95</v>
      </c>
      <c r="F207" s="6"/>
      <c r="G207" s="147">
        <f>G208</f>
        <v>20308.66734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</row>
    <row r="208" spans="1:25" ht="32.25" outlineLevel="3" thickBot="1">
      <c r="A208" s="88" t="s">
        <v>101</v>
      </c>
      <c r="B208" s="92">
        <v>951</v>
      </c>
      <c r="C208" s="93" t="s">
        <v>431</v>
      </c>
      <c r="D208" s="93" t="s">
        <v>432</v>
      </c>
      <c r="E208" s="93" t="s">
        <v>96</v>
      </c>
      <c r="F208" s="93"/>
      <c r="G208" s="143">
        <f>8178.529+12130.13834</f>
        <v>20308.66734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6"/>
      <c r="Y208" s="59"/>
    </row>
    <row r="209" spans="1:25" ht="16.5" outlineLevel="3" thickBot="1">
      <c r="A209" s="112" t="s">
        <v>152</v>
      </c>
      <c r="B209" s="19">
        <v>951</v>
      </c>
      <c r="C209" s="9" t="s">
        <v>55</v>
      </c>
      <c r="D209" s="9" t="s">
        <v>257</v>
      </c>
      <c r="E209" s="9" t="s">
        <v>5</v>
      </c>
      <c r="F209" s="9"/>
      <c r="G209" s="174">
        <f>G210+G215</f>
        <v>33839.697609999996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66"/>
      <c r="Y209" s="59"/>
    </row>
    <row r="210" spans="1:25" ht="32.25" outlineLevel="3" thickBot="1">
      <c r="A210" s="112" t="s">
        <v>135</v>
      </c>
      <c r="B210" s="19">
        <v>951</v>
      </c>
      <c r="C210" s="9" t="s">
        <v>55</v>
      </c>
      <c r="D210" s="9" t="s">
        <v>258</v>
      </c>
      <c r="E210" s="9" t="s">
        <v>5</v>
      </c>
      <c r="F210" s="9"/>
      <c r="G210" s="142">
        <f>G211</f>
        <v>951.77856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6"/>
      <c r="Y210" s="59"/>
    </row>
    <row r="211" spans="1:25" ht="32.25" outlineLevel="3" thickBot="1">
      <c r="A211" s="112" t="s">
        <v>136</v>
      </c>
      <c r="B211" s="19">
        <v>951</v>
      </c>
      <c r="C211" s="9" t="s">
        <v>55</v>
      </c>
      <c r="D211" s="9" t="s">
        <v>259</v>
      </c>
      <c r="E211" s="9" t="s">
        <v>5</v>
      </c>
      <c r="F211" s="9"/>
      <c r="G211" s="142">
        <f>G212</f>
        <v>951.77856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66"/>
      <c r="Y211" s="59"/>
    </row>
    <row r="212" spans="1:25" ht="32.25" outlineLevel="3" thickBot="1">
      <c r="A212" s="114" t="s">
        <v>441</v>
      </c>
      <c r="B212" s="90">
        <v>951</v>
      </c>
      <c r="C212" s="91" t="s">
        <v>55</v>
      </c>
      <c r="D212" s="91" t="s">
        <v>432</v>
      </c>
      <c r="E212" s="91" t="s">
        <v>5</v>
      </c>
      <c r="F212" s="91"/>
      <c r="G212" s="144">
        <f>G213</f>
        <v>951.77856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66"/>
      <c r="Y212" s="59"/>
    </row>
    <row r="213" spans="1:25" ht="32.25" outlineLevel="3" thickBot="1">
      <c r="A213" s="5" t="s">
        <v>100</v>
      </c>
      <c r="B213" s="21">
        <v>951</v>
      </c>
      <c r="C213" s="6" t="s">
        <v>55</v>
      </c>
      <c r="D213" s="6" t="s">
        <v>432</v>
      </c>
      <c r="E213" s="6" t="s">
        <v>95</v>
      </c>
      <c r="F213" s="6"/>
      <c r="G213" s="147">
        <f>G214</f>
        <v>951.77856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66"/>
      <c r="Y213" s="59"/>
    </row>
    <row r="214" spans="1:25" ht="32.25" outlineLevel="3" thickBot="1">
      <c r="A214" s="88" t="s">
        <v>101</v>
      </c>
      <c r="B214" s="92">
        <v>951</v>
      </c>
      <c r="C214" s="93" t="s">
        <v>55</v>
      </c>
      <c r="D214" s="93" t="s">
        <v>432</v>
      </c>
      <c r="E214" s="93" t="s">
        <v>96</v>
      </c>
      <c r="F214" s="93"/>
      <c r="G214" s="143">
        <v>951.77856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66"/>
      <c r="Y214" s="59"/>
    </row>
    <row r="215" spans="1:25" ht="16.5" outlineLevel="3" thickBot="1">
      <c r="A215" s="13" t="s">
        <v>145</v>
      </c>
      <c r="B215" s="19">
        <v>951</v>
      </c>
      <c r="C215" s="9" t="s">
        <v>55</v>
      </c>
      <c r="D215" s="9" t="s">
        <v>257</v>
      </c>
      <c r="E215" s="9" t="s">
        <v>5</v>
      </c>
      <c r="F215" s="9"/>
      <c r="G215" s="142">
        <f>G216+G223</f>
        <v>32887.91905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6"/>
      <c r="Y215" s="59"/>
    </row>
    <row r="216" spans="1:25" ht="32.25" outlineLevel="3" thickBot="1">
      <c r="A216" s="8" t="s">
        <v>437</v>
      </c>
      <c r="B216" s="19">
        <v>951</v>
      </c>
      <c r="C216" s="11" t="s">
        <v>55</v>
      </c>
      <c r="D216" s="9" t="s">
        <v>286</v>
      </c>
      <c r="E216" s="9" t="s">
        <v>5</v>
      </c>
      <c r="F216" s="9"/>
      <c r="G216" s="142">
        <f>G217+G220</f>
        <v>4711.05554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66"/>
      <c r="Y216" s="59"/>
    </row>
    <row r="217" spans="1:25" ht="111" outlineLevel="3" thickBot="1">
      <c r="A217" s="94" t="s">
        <v>410</v>
      </c>
      <c r="B217" s="90">
        <v>951</v>
      </c>
      <c r="C217" s="91" t="s">
        <v>55</v>
      </c>
      <c r="D217" s="91" t="s">
        <v>412</v>
      </c>
      <c r="E217" s="91" t="s">
        <v>5</v>
      </c>
      <c r="F217" s="91"/>
      <c r="G217" s="144">
        <f>G218</f>
        <v>955.81111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66"/>
      <c r="Y217" s="59"/>
    </row>
    <row r="218" spans="1:25" ht="32.25" customHeight="1" outlineLevel="3" thickBot="1">
      <c r="A218" s="5" t="s">
        <v>376</v>
      </c>
      <c r="B218" s="21">
        <v>951</v>
      </c>
      <c r="C218" s="6" t="s">
        <v>55</v>
      </c>
      <c r="D218" s="6" t="s">
        <v>412</v>
      </c>
      <c r="E218" s="6" t="s">
        <v>396</v>
      </c>
      <c r="F218" s="6"/>
      <c r="G218" s="147">
        <f>G219</f>
        <v>955.81111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66"/>
      <c r="Y218" s="59"/>
    </row>
    <row r="219" spans="1:25" ht="35.25" customHeight="1" outlineLevel="3" thickBot="1">
      <c r="A219" s="88" t="s">
        <v>376</v>
      </c>
      <c r="B219" s="92">
        <v>951</v>
      </c>
      <c r="C219" s="93" t="s">
        <v>55</v>
      </c>
      <c r="D219" s="93" t="s">
        <v>412</v>
      </c>
      <c r="E219" s="93" t="s">
        <v>378</v>
      </c>
      <c r="F219" s="93"/>
      <c r="G219" s="143">
        <v>955.81111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66"/>
      <c r="Y219" s="59"/>
    </row>
    <row r="220" spans="1:25" ht="110.25" customHeight="1" outlineLevel="3" thickBot="1">
      <c r="A220" s="94" t="s">
        <v>411</v>
      </c>
      <c r="B220" s="90">
        <v>951</v>
      </c>
      <c r="C220" s="91" t="s">
        <v>55</v>
      </c>
      <c r="D220" s="91" t="s">
        <v>413</v>
      </c>
      <c r="E220" s="91" t="s">
        <v>5</v>
      </c>
      <c r="F220" s="91"/>
      <c r="G220" s="144">
        <f>G221</f>
        <v>3755.24443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66"/>
      <c r="Y220" s="59"/>
    </row>
    <row r="221" spans="1:25" ht="35.25" customHeight="1" outlineLevel="3" thickBot="1">
      <c r="A221" s="5" t="s">
        <v>376</v>
      </c>
      <c r="B221" s="21">
        <v>951</v>
      </c>
      <c r="C221" s="6" t="s">
        <v>55</v>
      </c>
      <c r="D221" s="6" t="s">
        <v>413</v>
      </c>
      <c r="E221" s="6" t="s">
        <v>396</v>
      </c>
      <c r="F221" s="6"/>
      <c r="G221" s="147">
        <f>G222</f>
        <v>3755.24443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66"/>
      <c r="Y221" s="59"/>
    </row>
    <row r="222" spans="1:25" ht="35.25" customHeight="1" outlineLevel="3" thickBot="1">
      <c r="A222" s="88" t="s">
        <v>376</v>
      </c>
      <c r="B222" s="92">
        <v>951</v>
      </c>
      <c r="C222" s="93" t="s">
        <v>55</v>
      </c>
      <c r="D222" s="93" t="s">
        <v>413</v>
      </c>
      <c r="E222" s="93" t="s">
        <v>378</v>
      </c>
      <c r="F222" s="93"/>
      <c r="G222" s="143">
        <v>3755.24443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66"/>
      <c r="Y222" s="59"/>
    </row>
    <row r="223" spans="1:25" ht="32.25" outlineLevel="3" thickBot="1">
      <c r="A223" s="8" t="s">
        <v>438</v>
      </c>
      <c r="B223" s="19">
        <v>951</v>
      </c>
      <c r="C223" s="11" t="s">
        <v>55</v>
      </c>
      <c r="D223" s="11" t="s">
        <v>282</v>
      </c>
      <c r="E223" s="11" t="s">
        <v>5</v>
      </c>
      <c r="F223" s="11"/>
      <c r="G223" s="12">
        <f>G224+G227+G230+G232+G235</f>
        <v>28176.86351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66"/>
      <c r="Y223" s="59"/>
    </row>
    <row r="224" spans="1:25" ht="47.25" customHeight="1" outlineLevel="3" thickBot="1">
      <c r="A224" s="94" t="s">
        <v>153</v>
      </c>
      <c r="B224" s="90">
        <v>951</v>
      </c>
      <c r="C224" s="91" t="s">
        <v>55</v>
      </c>
      <c r="D224" s="91" t="s">
        <v>283</v>
      </c>
      <c r="E224" s="91" t="s">
        <v>5</v>
      </c>
      <c r="F224" s="91"/>
      <c r="G224" s="16">
        <f>G225</f>
        <v>0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66"/>
      <c r="Y224" s="59"/>
    </row>
    <row r="225" spans="1:25" ht="19.5" customHeight="1" outlineLevel="3" thickBot="1">
      <c r="A225" s="5" t="s">
        <v>100</v>
      </c>
      <c r="B225" s="21">
        <v>951</v>
      </c>
      <c r="C225" s="6" t="s">
        <v>55</v>
      </c>
      <c r="D225" s="6" t="s">
        <v>283</v>
      </c>
      <c r="E225" s="6" t="s">
        <v>95</v>
      </c>
      <c r="F225" s="6"/>
      <c r="G225" s="7">
        <f>G226</f>
        <v>0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66"/>
      <c r="Y225" s="59"/>
    </row>
    <row r="226" spans="1:25" ht="32.25" outlineLevel="3" thickBot="1">
      <c r="A226" s="88" t="s">
        <v>101</v>
      </c>
      <c r="B226" s="92">
        <v>951</v>
      </c>
      <c r="C226" s="93" t="s">
        <v>55</v>
      </c>
      <c r="D226" s="93" t="s">
        <v>283</v>
      </c>
      <c r="E226" s="93" t="s">
        <v>96</v>
      </c>
      <c r="F226" s="93"/>
      <c r="G226" s="98">
        <v>0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66"/>
      <c r="Y226" s="59"/>
    </row>
    <row r="227" spans="1:25" ht="63.75" outlineLevel="3" thickBot="1">
      <c r="A227" s="94" t="s">
        <v>217</v>
      </c>
      <c r="B227" s="90">
        <v>951</v>
      </c>
      <c r="C227" s="91" t="s">
        <v>55</v>
      </c>
      <c r="D227" s="91" t="s">
        <v>284</v>
      </c>
      <c r="E227" s="91" t="s">
        <v>5</v>
      </c>
      <c r="F227" s="91"/>
      <c r="G227" s="144">
        <f>G228</f>
        <v>6781.5715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66"/>
      <c r="Y227" s="59"/>
    </row>
    <row r="228" spans="1:25" ht="18.75" customHeight="1" outlineLevel="4" thickBot="1">
      <c r="A228" s="5" t="s">
        <v>100</v>
      </c>
      <c r="B228" s="21">
        <v>951</v>
      </c>
      <c r="C228" s="6" t="s">
        <v>55</v>
      </c>
      <c r="D228" s="6" t="s">
        <v>284</v>
      </c>
      <c r="E228" s="6" t="s">
        <v>95</v>
      </c>
      <c r="F228" s="6"/>
      <c r="G228" s="147">
        <f>G229</f>
        <v>6781.5715</v>
      </c>
      <c r="H228" s="32">
        <f aca="true" t="shared" si="30" ref="H228:X228">H229</f>
        <v>0</v>
      </c>
      <c r="I228" s="32">
        <f t="shared" si="30"/>
        <v>0</v>
      </c>
      <c r="J228" s="32">
        <f t="shared" si="30"/>
        <v>0</v>
      </c>
      <c r="K228" s="32">
        <f t="shared" si="30"/>
        <v>0</v>
      </c>
      <c r="L228" s="32">
        <f t="shared" si="30"/>
        <v>0</v>
      </c>
      <c r="M228" s="32">
        <f t="shared" si="30"/>
        <v>0</v>
      </c>
      <c r="N228" s="32">
        <f t="shared" si="30"/>
        <v>0</v>
      </c>
      <c r="O228" s="32">
        <f t="shared" si="30"/>
        <v>0</v>
      </c>
      <c r="P228" s="32">
        <f t="shared" si="30"/>
        <v>0</v>
      </c>
      <c r="Q228" s="32">
        <f t="shared" si="30"/>
        <v>0</v>
      </c>
      <c r="R228" s="32">
        <f t="shared" si="30"/>
        <v>0</v>
      </c>
      <c r="S228" s="32">
        <f t="shared" si="30"/>
        <v>0</v>
      </c>
      <c r="T228" s="32">
        <f t="shared" si="30"/>
        <v>0</v>
      </c>
      <c r="U228" s="32">
        <f t="shared" si="30"/>
        <v>0</v>
      </c>
      <c r="V228" s="32">
        <f t="shared" si="30"/>
        <v>0</v>
      </c>
      <c r="W228" s="32">
        <f t="shared" si="30"/>
        <v>0</v>
      </c>
      <c r="X228" s="67">
        <f t="shared" si="30"/>
        <v>2675.999</v>
      </c>
      <c r="Y228" s="59">
        <f>X228/G209*100</f>
        <v>7.907869127084674</v>
      </c>
    </row>
    <row r="229" spans="1:25" ht="32.25" outlineLevel="5" thickBot="1">
      <c r="A229" s="88" t="s">
        <v>101</v>
      </c>
      <c r="B229" s="92">
        <v>951</v>
      </c>
      <c r="C229" s="93" t="s">
        <v>55</v>
      </c>
      <c r="D229" s="93" t="s">
        <v>284</v>
      </c>
      <c r="E229" s="93" t="s">
        <v>96</v>
      </c>
      <c r="F229" s="93"/>
      <c r="G229" s="143">
        <f>5763.62789+1554-536.05639</f>
        <v>6781.5715</v>
      </c>
      <c r="H229" s="26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44"/>
      <c r="X229" s="65">
        <v>2675.999</v>
      </c>
      <c r="Y229" s="59">
        <f>X229/G223*100</f>
        <v>9.497150025411043</v>
      </c>
    </row>
    <row r="230" spans="1:25" ht="63.75" outlineLevel="5" thickBot="1">
      <c r="A230" s="94" t="s">
        <v>218</v>
      </c>
      <c r="B230" s="90">
        <v>951</v>
      </c>
      <c r="C230" s="91" t="s">
        <v>55</v>
      </c>
      <c r="D230" s="91" t="s">
        <v>285</v>
      </c>
      <c r="E230" s="91" t="s">
        <v>5</v>
      </c>
      <c r="F230" s="91"/>
      <c r="G230" s="144">
        <f>G231</f>
        <v>6881.048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19.5" customHeight="1" outlineLevel="6" thickBot="1">
      <c r="A231" s="88" t="s">
        <v>118</v>
      </c>
      <c r="B231" s="92">
        <v>951</v>
      </c>
      <c r="C231" s="93" t="s">
        <v>55</v>
      </c>
      <c r="D231" s="93" t="s">
        <v>285</v>
      </c>
      <c r="E231" s="93" t="s">
        <v>117</v>
      </c>
      <c r="F231" s="93"/>
      <c r="G231" s="143">
        <v>6881.048</v>
      </c>
      <c r="H231" s="32" t="e">
        <f>#REF!</f>
        <v>#REF!</v>
      </c>
      <c r="I231" s="32" t="e">
        <f>#REF!</f>
        <v>#REF!</v>
      </c>
      <c r="J231" s="32" t="e">
        <f>#REF!</f>
        <v>#REF!</v>
      </c>
      <c r="K231" s="32" t="e">
        <f>#REF!</f>
        <v>#REF!</v>
      </c>
      <c r="L231" s="32" t="e">
        <f>#REF!</f>
        <v>#REF!</v>
      </c>
      <c r="M231" s="32" t="e">
        <f>#REF!</f>
        <v>#REF!</v>
      </c>
      <c r="N231" s="32" t="e">
        <f>#REF!</f>
        <v>#REF!</v>
      </c>
      <c r="O231" s="32" t="e">
        <f>#REF!</f>
        <v>#REF!</v>
      </c>
      <c r="P231" s="32" t="e">
        <f>#REF!</f>
        <v>#REF!</v>
      </c>
      <c r="Q231" s="32" t="e">
        <f>#REF!</f>
        <v>#REF!</v>
      </c>
      <c r="R231" s="32" t="e">
        <f>#REF!</f>
        <v>#REF!</v>
      </c>
      <c r="S231" s="32" t="e">
        <f>#REF!</f>
        <v>#REF!</v>
      </c>
      <c r="T231" s="32" t="e">
        <f>#REF!</f>
        <v>#REF!</v>
      </c>
      <c r="U231" s="32" t="e">
        <f>#REF!</f>
        <v>#REF!</v>
      </c>
      <c r="V231" s="32" t="e">
        <f>#REF!</f>
        <v>#REF!</v>
      </c>
      <c r="W231" s="32" t="e">
        <f>#REF!</f>
        <v>#REF!</v>
      </c>
      <c r="X231" s="67" t="e">
        <f>#REF!</f>
        <v>#REF!</v>
      </c>
      <c r="Y231" s="59" t="e">
        <f>X231/G225*100</f>
        <v>#REF!</v>
      </c>
    </row>
    <row r="232" spans="1:25" ht="62.25" customHeight="1" outlineLevel="4" thickBot="1">
      <c r="A232" s="146" t="s">
        <v>372</v>
      </c>
      <c r="B232" s="90">
        <v>951</v>
      </c>
      <c r="C232" s="91" t="s">
        <v>55</v>
      </c>
      <c r="D232" s="91" t="s">
        <v>373</v>
      </c>
      <c r="E232" s="91" t="s">
        <v>5</v>
      </c>
      <c r="F232" s="91"/>
      <c r="G232" s="144">
        <f>G233+G234</f>
        <v>2941.51271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82"/>
      <c r="Y232" s="59"/>
    </row>
    <row r="233" spans="1:25" ht="20.25" customHeight="1" outlineLevel="4" thickBot="1">
      <c r="A233" s="169" t="s">
        <v>100</v>
      </c>
      <c r="B233" s="170">
        <v>951</v>
      </c>
      <c r="C233" s="171" t="s">
        <v>55</v>
      </c>
      <c r="D233" s="171" t="s">
        <v>373</v>
      </c>
      <c r="E233" s="171" t="s">
        <v>96</v>
      </c>
      <c r="F233" s="171"/>
      <c r="G233" s="172">
        <v>2538.77271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82"/>
      <c r="Y233" s="59"/>
    </row>
    <row r="234" spans="1:25" ht="16.5" outlineLevel="4" thickBot="1">
      <c r="A234" s="88" t="s">
        <v>118</v>
      </c>
      <c r="B234" s="92">
        <v>951</v>
      </c>
      <c r="C234" s="93" t="s">
        <v>55</v>
      </c>
      <c r="D234" s="162" t="s">
        <v>373</v>
      </c>
      <c r="E234" s="93" t="s">
        <v>117</v>
      </c>
      <c r="F234" s="93"/>
      <c r="G234" s="143">
        <v>402.74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82"/>
      <c r="Y234" s="59"/>
    </row>
    <row r="235" spans="1:25" ht="50.25" customHeight="1" outlineLevel="4" thickBot="1">
      <c r="A235" s="146" t="s">
        <v>415</v>
      </c>
      <c r="B235" s="90">
        <v>951</v>
      </c>
      <c r="C235" s="91" t="s">
        <v>55</v>
      </c>
      <c r="D235" s="91" t="s">
        <v>414</v>
      </c>
      <c r="E235" s="91" t="s">
        <v>5</v>
      </c>
      <c r="F235" s="91"/>
      <c r="G235" s="181">
        <f>G236+G237</f>
        <v>11572.7313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82"/>
      <c r="Y235" s="59"/>
    </row>
    <row r="236" spans="1:25" ht="32.25" outlineLevel="4" thickBot="1">
      <c r="A236" s="169" t="s">
        <v>100</v>
      </c>
      <c r="B236" s="170">
        <v>951</v>
      </c>
      <c r="C236" s="171" t="s">
        <v>55</v>
      </c>
      <c r="D236" s="171" t="s">
        <v>414</v>
      </c>
      <c r="E236" s="171" t="s">
        <v>96</v>
      </c>
      <c r="F236" s="171"/>
      <c r="G236" s="180">
        <v>10155.09073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82"/>
      <c r="Y236" s="59"/>
    </row>
    <row r="237" spans="1:25" ht="16.5" outlineLevel="4" thickBot="1">
      <c r="A237" s="88" t="s">
        <v>118</v>
      </c>
      <c r="B237" s="92">
        <v>951</v>
      </c>
      <c r="C237" s="93" t="s">
        <v>55</v>
      </c>
      <c r="D237" s="162" t="s">
        <v>414</v>
      </c>
      <c r="E237" s="93" t="s">
        <v>117</v>
      </c>
      <c r="F237" s="93"/>
      <c r="G237" s="180">
        <v>1417.64057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82"/>
      <c r="Y237" s="59"/>
    </row>
    <row r="238" spans="1:25" ht="16.5" outlineLevel="4" thickBot="1">
      <c r="A238" s="8" t="s">
        <v>32</v>
      </c>
      <c r="B238" s="19">
        <v>951</v>
      </c>
      <c r="C238" s="9" t="s">
        <v>11</v>
      </c>
      <c r="D238" s="9" t="s">
        <v>257</v>
      </c>
      <c r="E238" s="9" t="s">
        <v>5</v>
      </c>
      <c r="F238" s="9"/>
      <c r="G238" s="142">
        <f>G239+G244</f>
        <v>6826.79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82"/>
      <c r="Y238" s="59"/>
    </row>
    <row r="239" spans="1:25" ht="32.25" outlineLevel="4" thickBot="1">
      <c r="A239" s="112" t="s">
        <v>135</v>
      </c>
      <c r="B239" s="19">
        <v>951</v>
      </c>
      <c r="C239" s="9" t="s">
        <v>11</v>
      </c>
      <c r="D239" s="9" t="s">
        <v>258</v>
      </c>
      <c r="E239" s="9" t="s">
        <v>5</v>
      </c>
      <c r="F239" s="9"/>
      <c r="G239" s="142">
        <f>G240</f>
        <v>6700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82"/>
      <c r="Y239" s="59"/>
    </row>
    <row r="240" spans="1:25" ht="32.25" outlineLevel="4" thickBot="1">
      <c r="A240" s="112" t="s">
        <v>136</v>
      </c>
      <c r="B240" s="19">
        <v>951</v>
      </c>
      <c r="C240" s="9" t="s">
        <v>11</v>
      </c>
      <c r="D240" s="9" t="s">
        <v>259</v>
      </c>
      <c r="E240" s="9" t="s">
        <v>5</v>
      </c>
      <c r="F240" s="9"/>
      <c r="G240" s="142">
        <f>G241</f>
        <v>6700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82"/>
      <c r="Y240" s="59"/>
    </row>
    <row r="241" spans="1:25" ht="48" outlineLevel="4" thickBot="1">
      <c r="A241" s="114" t="s">
        <v>420</v>
      </c>
      <c r="B241" s="90">
        <v>951</v>
      </c>
      <c r="C241" s="91" t="s">
        <v>11</v>
      </c>
      <c r="D241" s="91" t="s">
        <v>421</v>
      </c>
      <c r="E241" s="91" t="s">
        <v>5</v>
      </c>
      <c r="F241" s="91"/>
      <c r="G241" s="144">
        <f>G242</f>
        <v>6700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82"/>
      <c r="Y241" s="59"/>
    </row>
    <row r="242" spans="1:25" ht="32.25" outlineLevel="4" thickBot="1">
      <c r="A242" s="5" t="s">
        <v>100</v>
      </c>
      <c r="B242" s="21">
        <v>951</v>
      </c>
      <c r="C242" s="6" t="s">
        <v>11</v>
      </c>
      <c r="D242" s="6" t="s">
        <v>421</v>
      </c>
      <c r="E242" s="6" t="s">
        <v>95</v>
      </c>
      <c r="F242" s="6"/>
      <c r="G242" s="147">
        <f>G243</f>
        <v>6700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82"/>
      <c r="Y242" s="59"/>
    </row>
    <row r="243" spans="1:25" ht="32.25" outlineLevel="4" thickBot="1">
      <c r="A243" s="88" t="s">
        <v>101</v>
      </c>
      <c r="B243" s="92">
        <v>951</v>
      </c>
      <c r="C243" s="93" t="s">
        <v>11</v>
      </c>
      <c r="D243" s="93" t="s">
        <v>421</v>
      </c>
      <c r="E243" s="93" t="s">
        <v>96</v>
      </c>
      <c r="F243" s="93"/>
      <c r="G243" s="143">
        <v>6700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82"/>
      <c r="Y243" s="59"/>
    </row>
    <row r="244" spans="1:25" ht="16.5" outlineLevel="5" thickBot="1">
      <c r="A244" s="13" t="s">
        <v>145</v>
      </c>
      <c r="B244" s="19">
        <v>951</v>
      </c>
      <c r="C244" s="9" t="s">
        <v>11</v>
      </c>
      <c r="D244" s="9" t="s">
        <v>257</v>
      </c>
      <c r="E244" s="9" t="s">
        <v>5</v>
      </c>
      <c r="F244" s="9"/>
      <c r="G244" s="142">
        <f>G245+G251+G255</f>
        <v>126.79</v>
      </c>
      <c r="H244" s="2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44"/>
      <c r="X244" s="65">
        <v>110.26701</v>
      </c>
      <c r="Y244" s="59">
        <f>X244/G238*100</f>
        <v>1.6152102232528027</v>
      </c>
    </row>
    <row r="245" spans="1:25" ht="32.25" outlineLevel="5" thickBot="1">
      <c r="A245" s="94" t="s">
        <v>227</v>
      </c>
      <c r="B245" s="90">
        <v>951</v>
      </c>
      <c r="C245" s="91" t="s">
        <v>11</v>
      </c>
      <c r="D245" s="91" t="s">
        <v>287</v>
      </c>
      <c r="E245" s="91" t="s">
        <v>5</v>
      </c>
      <c r="F245" s="91"/>
      <c r="G245" s="144">
        <f>G246+G249</f>
        <v>0</v>
      </c>
      <c r="H245" s="26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44"/>
      <c r="X245" s="65"/>
      <c r="Y245" s="59"/>
    </row>
    <row r="246" spans="1:25" ht="48" outlineLevel="5" thickBot="1">
      <c r="A246" s="5" t="s">
        <v>154</v>
      </c>
      <c r="B246" s="21">
        <v>951</v>
      </c>
      <c r="C246" s="6" t="s">
        <v>11</v>
      </c>
      <c r="D246" s="6" t="s">
        <v>288</v>
      </c>
      <c r="E246" s="6" t="s">
        <v>5</v>
      </c>
      <c r="F246" s="6"/>
      <c r="G246" s="147">
        <f>G247</f>
        <v>0</v>
      </c>
      <c r="H246" s="31">
        <f aca="true" t="shared" si="31" ref="H246:X246">H247</f>
        <v>0</v>
      </c>
      <c r="I246" s="31">
        <f t="shared" si="31"/>
        <v>0</v>
      </c>
      <c r="J246" s="31">
        <f t="shared" si="31"/>
        <v>0</v>
      </c>
      <c r="K246" s="31">
        <f t="shared" si="31"/>
        <v>0</v>
      </c>
      <c r="L246" s="31">
        <f t="shared" si="31"/>
        <v>0</v>
      </c>
      <c r="M246" s="31">
        <f t="shared" si="31"/>
        <v>0</v>
      </c>
      <c r="N246" s="31">
        <f t="shared" si="31"/>
        <v>0</v>
      </c>
      <c r="O246" s="31">
        <f t="shared" si="31"/>
        <v>0</v>
      </c>
      <c r="P246" s="31">
        <f t="shared" si="31"/>
        <v>0</v>
      </c>
      <c r="Q246" s="31">
        <f t="shared" si="31"/>
        <v>0</v>
      </c>
      <c r="R246" s="31">
        <f t="shared" si="31"/>
        <v>0</v>
      </c>
      <c r="S246" s="31">
        <f t="shared" si="31"/>
        <v>0</v>
      </c>
      <c r="T246" s="31">
        <f t="shared" si="31"/>
        <v>0</v>
      </c>
      <c r="U246" s="31">
        <f t="shared" si="31"/>
        <v>0</v>
      </c>
      <c r="V246" s="31">
        <f t="shared" si="31"/>
        <v>0</v>
      </c>
      <c r="W246" s="31">
        <f t="shared" si="31"/>
        <v>0</v>
      </c>
      <c r="X246" s="66">
        <f t="shared" si="31"/>
        <v>2639.87191</v>
      </c>
      <c r="Y246" s="59" t="e">
        <f>X246/#REF!*100</f>
        <v>#REF!</v>
      </c>
    </row>
    <row r="247" spans="1:25" ht="18.75" customHeight="1" outlineLevel="5" thickBot="1">
      <c r="A247" s="88" t="s">
        <v>100</v>
      </c>
      <c r="B247" s="92">
        <v>951</v>
      </c>
      <c r="C247" s="93" t="s">
        <v>11</v>
      </c>
      <c r="D247" s="93" t="s">
        <v>288</v>
      </c>
      <c r="E247" s="93" t="s">
        <v>95</v>
      </c>
      <c r="F247" s="93"/>
      <c r="G247" s="143">
        <f>G248</f>
        <v>0</v>
      </c>
      <c r="H247" s="26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44"/>
      <c r="X247" s="65">
        <v>2639.87191</v>
      </c>
      <c r="Y247" s="59" t="e">
        <f>X247/#REF!*100</f>
        <v>#REF!</v>
      </c>
    </row>
    <row r="248" spans="1:25" ht="32.25" outlineLevel="5" thickBot="1">
      <c r="A248" s="88" t="s">
        <v>101</v>
      </c>
      <c r="B248" s="92">
        <v>951</v>
      </c>
      <c r="C248" s="93" t="s">
        <v>11</v>
      </c>
      <c r="D248" s="93" t="s">
        <v>288</v>
      </c>
      <c r="E248" s="93" t="s">
        <v>96</v>
      </c>
      <c r="F248" s="93"/>
      <c r="G248" s="143">
        <v>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5" t="s">
        <v>155</v>
      </c>
      <c r="B249" s="21">
        <v>951</v>
      </c>
      <c r="C249" s="6" t="s">
        <v>11</v>
      </c>
      <c r="D249" s="6" t="s">
        <v>390</v>
      </c>
      <c r="E249" s="6" t="s">
        <v>5</v>
      </c>
      <c r="F249" s="6"/>
      <c r="G249" s="147">
        <f>G250</f>
        <v>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97.5" customHeight="1" outlineLevel="5" thickBot="1">
      <c r="A250" s="156" t="s">
        <v>374</v>
      </c>
      <c r="B250" s="92">
        <v>951</v>
      </c>
      <c r="C250" s="93" t="s">
        <v>11</v>
      </c>
      <c r="D250" s="162" t="s">
        <v>390</v>
      </c>
      <c r="E250" s="162" t="s">
        <v>366</v>
      </c>
      <c r="F250" s="162"/>
      <c r="G250" s="163"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94" t="s">
        <v>226</v>
      </c>
      <c r="B251" s="90">
        <v>951</v>
      </c>
      <c r="C251" s="91" t="s">
        <v>11</v>
      </c>
      <c r="D251" s="91" t="s">
        <v>286</v>
      </c>
      <c r="E251" s="91" t="s">
        <v>5</v>
      </c>
      <c r="F251" s="91"/>
      <c r="G251" s="16">
        <f>G252</f>
        <v>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48" outlineLevel="5" thickBot="1">
      <c r="A252" s="5" t="s">
        <v>156</v>
      </c>
      <c r="B252" s="21">
        <v>951</v>
      </c>
      <c r="C252" s="6" t="s">
        <v>11</v>
      </c>
      <c r="D252" s="6" t="s">
        <v>289</v>
      </c>
      <c r="E252" s="6" t="s">
        <v>5</v>
      </c>
      <c r="F252" s="6"/>
      <c r="G252" s="7">
        <f>G253</f>
        <v>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18.75" customHeight="1" outlineLevel="5" thickBot="1">
      <c r="A253" s="88" t="s">
        <v>100</v>
      </c>
      <c r="B253" s="92">
        <v>951</v>
      </c>
      <c r="C253" s="93" t="s">
        <v>11</v>
      </c>
      <c r="D253" s="93" t="s">
        <v>289</v>
      </c>
      <c r="E253" s="93" t="s">
        <v>95</v>
      </c>
      <c r="F253" s="93"/>
      <c r="G253" s="98">
        <f>G254</f>
        <v>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6" thickBot="1">
      <c r="A254" s="88" t="s">
        <v>101</v>
      </c>
      <c r="B254" s="92">
        <v>951</v>
      </c>
      <c r="C254" s="93" t="s">
        <v>11</v>
      </c>
      <c r="D254" s="93" t="s">
        <v>289</v>
      </c>
      <c r="E254" s="93" t="s">
        <v>96</v>
      </c>
      <c r="F254" s="93"/>
      <c r="G254" s="98">
        <v>0</v>
      </c>
      <c r="H254" s="29" t="e">
        <f>#REF!+H258</f>
        <v>#REF!</v>
      </c>
      <c r="I254" s="29" t="e">
        <f>#REF!+I258</f>
        <v>#REF!</v>
      </c>
      <c r="J254" s="29" t="e">
        <f>#REF!+J258</f>
        <v>#REF!</v>
      </c>
      <c r="K254" s="29" t="e">
        <f>#REF!+K258</f>
        <v>#REF!</v>
      </c>
      <c r="L254" s="29" t="e">
        <f>#REF!+L258</f>
        <v>#REF!</v>
      </c>
      <c r="M254" s="29" t="e">
        <f>#REF!+M258</f>
        <v>#REF!</v>
      </c>
      <c r="N254" s="29" t="e">
        <f>#REF!+N258</f>
        <v>#REF!</v>
      </c>
      <c r="O254" s="29" t="e">
        <f>#REF!+O258</f>
        <v>#REF!</v>
      </c>
      <c r="P254" s="29" t="e">
        <f>#REF!+P258</f>
        <v>#REF!</v>
      </c>
      <c r="Q254" s="29" t="e">
        <f>#REF!+Q258</f>
        <v>#REF!</v>
      </c>
      <c r="R254" s="29" t="e">
        <f>#REF!+R258</f>
        <v>#REF!</v>
      </c>
      <c r="S254" s="29" t="e">
        <f>#REF!+S258</f>
        <v>#REF!</v>
      </c>
      <c r="T254" s="29" t="e">
        <f>#REF!+T258</f>
        <v>#REF!</v>
      </c>
      <c r="U254" s="29" t="e">
        <f>#REF!+U258</f>
        <v>#REF!</v>
      </c>
      <c r="V254" s="29" t="e">
        <f>#REF!+V258</f>
        <v>#REF!</v>
      </c>
      <c r="W254" s="29" t="e">
        <f>#REF!+W258</f>
        <v>#REF!</v>
      </c>
      <c r="X254" s="73" t="e">
        <f>#REF!+X258</f>
        <v>#REF!</v>
      </c>
      <c r="Y254" s="59" t="e">
        <f>X254/G248*100</f>
        <v>#REF!</v>
      </c>
    </row>
    <row r="255" spans="1:25" ht="48" outlineLevel="6" thickBot="1">
      <c r="A255" s="94" t="s">
        <v>436</v>
      </c>
      <c r="B255" s="90">
        <v>951</v>
      </c>
      <c r="C255" s="91" t="s">
        <v>11</v>
      </c>
      <c r="D255" s="91" t="s">
        <v>388</v>
      </c>
      <c r="E255" s="91" t="s">
        <v>5</v>
      </c>
      <c r="F255" s="93"/>
      <c r="G255" s="144">
        <f>G256</f>
        <v>126.79</v>
      </c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73"/>
      <c r="Y255" s="59"/>
    </row>
    <row r="256" spans="1:25" ht="32.25" outlineLevel="6" thickBot="1">
      <c r="A256" s="5" t="s">
        <v>100</v>
      </c>
      <c r="B256" s="21">
        <v>951</v>
      </c>
      <c r="C256" s="6" t="s">
        <v>11</v>
      </c>
      <c r="D256" s="6" t="s">
        <v>389</v>
      </c>
      <c r="E256" s="6" t="s">
        <v>95</v>
      </c>
      <c r="F256" s="93"/>
      <c r="G256" s="147">
        <f>G257</f>
        <v>126.79</v>
      </c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73"/>
      <c r="Y256" s="59"/>
    </row>
    <row r="257" spans="1:25" ht="32.25" outlineLevel="6" thickBot="1">
      <c r="A257" s="99" t="s">
        <v>101</v>
      </c>
      <c r="B257" s="92">
        <v>951</v>
      </c>
      <c r="C257" s="93" t="s">
        <v>11</v>
      </c>
      <c r="D257" s="93" t="s">
        <v>389</v>
      </c>
      <c r="E257" s="93" t="s">
        <v>96</v>
      </c>
      <c r="F257" s="93"/>
      <c r="G257" s="143">
        <v>126.79</v>
      </c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73"/>
      <c r="Y257" s="59"/>
    </row>
    <row r="258" spans="1:25" ht="16.5" outlineLevel="3" thickBot="1">
      <c r="A258" s="108" t="s">
        <v>56</v>
      </c>
      <c r="B258" s="18">
        <v>951</v>
      </c>
      <c r="C258" s="39" t="s">
        <v>48</v>
      </c>
      <c r="D258" s="39" t="s">
        <v>257</v>
      </c>
      <c r="E258" s="39" t="s">
        <v>5</v>
      </c>
      <c r="F258" s="39"/>
      <c r="G258" s="183">
        <f>G294+G259+G270</f>
        <v>19465.54305</v>
      </c>
      <c r="H258" s="31">
        <f aca="true" t="shared" si="32" ref="H258:X258">H260+H317</f>
        <v>0</v>
      </c>
      <c r="I258" s="31">
        <f t="shared" si="32"/>
        <v>0</v>
      </c>
      <c r="J258" s="31">
        <f t="shared" si="32"/>
        <v>0</v>
      </c>
      <c r="K258" s="31">
        <f t="shared" si="32"/>
        <v>0</v>
      </c>
      <c r="L258" s="31">
        <f t="shared" si="32"/>
        <v>0</v>
      </c>
      <c r="M258" s="31">
        <f t="shared" si="32"/>
        <v>0</v>
      </c>
      <c r="N258" s="31">
        <f t="shared" si="32"/>
        <v>0</v>
      </c>
      <c r="O258" s="31">
        <f t="shared" si="32"/>
        <v>0</v>
      </c>
      <c r="P258" s="31">
        <f t="shared" si="32"/>
        <v>0</v>
      </c>
      <c r="Q258" s="31">
        <f t="shared" si="32"/>
        <v>0</v>
      </c>
      <c r="R258" s="31">
        <f t="shared" si="32"/>
        <v>0</v>
      </c>
      <c r="S258" s="31">
        <f t="shared" si="32"/>
        <v>0</v>
      </c>
      <c r="T258" s="31">
        <f t="shared" si="32"/>
        <v>0</v>
      </c>
      <c r="U258" s="31">
        <f t="shared" si="32"/>
        <v>0</v>
      </c>
      <c r="V258" s="31">
        <f t="shared" si="32"/>
        <v>0</v>
      </c>
      <c r="W258" s="31">
        <f t="shared" si="32"/>
        <v>0</v>
      </c>
      <c r="X258" s="66">
        <f t="shared" si="32"/>
        <v>5468.4002</v>
      </c>
      <c r="Y258" s="59" t="e">
        <f>X258/G249*100</f>
        <v>#DIV/0!</v>
      </c>
    </row>
    <row r="259" spans="1:25" ht="16.5" outlineLevel="3" thickBot="1">
      <c r="A259" s="80" t="s">
        <v>213</v>
      </c>
      <c r="B259" s="19">
        <v>951</v>
      </c>
      <c r="C259" s="9" t="s">
        <v>215</v>
      </c>
      <c r="D259" s="9" t="s">
        <v>257</v>
      </c>
      <c r="E259" s="9" t="s">
        <v>5</v>
      </c>
      <c r="F259" s="9"/>
      <c r="G259" s="174">
        <f>G260+G265</f>
        <v>8881.2057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66"/>
      <c r="Y259" s="59"/>
    </row>
    <row r="260" spans="1:25" ht="35.25" customHeight="1" outlineLevel="3" thickBot="1">
      <c r="A260" s="112" t="s">
        <v>135</v>
      </c>
      <c r="B260" s="19">
        <v>951</v>
      </c>
      <c r="C260" s="9" t="s">
        <v>215</v>
      </c>
      <c r="D260" s="9" t="s">
        <v>258</v>
      </c>
      <c r="E260" s="9" t="s">
        <v>5</v>
      </c>
      <c r="F260" s="9"/>
      <c r="G260" s="142">
        <f>G261</f>
        <v>622.55133</v>
      </c>
      <c r="H260" s="32">
        <f aca="true" t="shared" si="33" ref="H260:X260">H261</f>
        <v>0</v>
      </c>
      <c r="I260" s="32">
        <f t="shared" si="33"/>
        <v>0</v>
      </c>
      <c r="J260" s="32">
        <f t="shared" si="33"/>
        <v>0</v>
      </c>
      <c r="K260" s="32">
        <f t="shared" si="33"/>
        <v>0</v>
      </c>
      <c r="L260" s="32">
        <f t="shared" si="33"/>
        <v>0</v>
      </c>
      <c r="M260" s="32">
        <f t="shared" si="33"/>
        <v>0</v>
      </c>
      <c r="N260" s="32">
        <f t="shared" si="33"/>
        <v>0</v>
      </c>
      <c r="O260" s="32">
        <f t="shared" si="33"/>
        <v>0</v>
      </c>
      <c r="P260" s="32">
        <f t="shared" si="33"/>
        <v>0</v>
      </c>
      <c r="Q260" s="32">
        <f t="shared" si="33"/>
        <v>0</v>
      </c>
      <c r="R260" s="32">
        <f t="shared" si="33"/>
        <v>0</v>
      </c>
      <c r="S260" s="32">
        <f t="shared" si="33"/>
        <v>0</v>
      </c>
      <c r="T260" s="32">
        <f t="shared" si="33"/>
        <v>0</v>
      </c>
      <c r="U260" s="32">
        <f t="shared" si="33"/>
        <v>0</v>
      </c>
      <c r="V260" s="32">
        <f t="shared" si="33"/>
        <v>0</v>
      </c>
      <c r="W260" s="32">
        <f t="shared" si="33"/>
        <v>0</v>
      </c>
      <c r="X260" s="67">
        <f t="shared" si="33"/>
        <v>468.4002</v>
      </c>
      <c r="Y260" s="59" t="e">
        <f>X260/G251*100</f>
        <v>#DIV/0!</v>
      </c>
    </row>
    <row r="261" spans="1:25" ht="32.25" outlineLevel="5" thickBot="1">
      <c r="A261" s="112" t="s">
        <v>136</v>
      </c>
      <c r="B261" s="19">
        <v>951</v>
      </c>
      <c r="C261" s="9" t="s">
        <v>215</v>
      </c>
      <c r="D261" s="9" t="s">
        <v>259</v>
      </c>
      <c r="E261" s="9" t="s">
        <v>5</v>
      </c>
      <c r="F261" s="9"/>
      <c r="G261" s="142">
        <f>G262</f>
        <v>622.55133</v>
      </c>
      <c r="H261" s="26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44"/>
      <c r="X261" s="65">
        <v>468.4002</v>
      </c>
      <c r="Y261" s="59" t="e">
        <f>X261/G252*100</f>
        <v>#DIV/0!</v>
      </c>
    </row>
    <row r="262" spans="1:25" ht="16.5" outlineLevel="5" thickBot="1">
      <c r="A262" s="148" t="s">
        <v>214</v>
      </c>
      <c r="B262" s="90">
        <v>951</v>
      </c>
      <c r="C262" s="91" t="s">
        <v>215</v>
      </c>
      <c r="D262" s="91" t="s">
        <v>290</v>
      </c>
      <c r="E262" s="91" t="s">
        <v>5</v>
      </c>
      <c r="F262" s="91"/>
      <c r="G262" s="144">
        <f>G263</f>
        <v>622.55133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7.25" customHeight="1" outlineLevel="5" thickBot="1">
      <c r="A263" s="5" t="s">
        <v>100</v>
      </c>
      <c r="B263" s="21">
        <v>951</v>
      </c>
      <c r="C263" s="6" t="s">
        <v>215</v>
      </c>
      <c r="D263" s="6" t="s">
        <v>290</v>
      </c>
      <c r="E263" s="6" t="s">
        <v>95</v>
      </c>
      <c r="F263" s="6"/>
      <c r="G263" s="147">
        <f>G264</f>
        <v>622.55133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88" t="s">
        <v>101</v>
      </c>
      <c r="B264" s="92">
        <v>951</v>
      </c>
      <c r="C264" s="93" t="s">
        <v>215</v>
      </c>
      <c r="D264" s="93" t="s">
        <v>290</v>
      </c>
      <c r="E264" s="93" t="s">
        <v>96</v>
      </c>
      <c r="F264" s="93"/>
      <c r="G264" s="143">
        <v>622.55133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16.5" outlineLevel="5" thickBot="1">
      <c r="A265" s="13" t="s">
        <v>145</v>
      </c>
      <c r="B265" s="19">
        <v>951</v>
      </c>
      <c r="C265" s="11" t="s">
        <v>215</v>
      </c>
      <c r="D265" s="11" t="s">
        <v>257</v>
      </c>
      <c r="E265" s="11" t="s">
        <v>5</v>
      </c>
      <c r="F265" s="11"/>
      <c r="G265" s="12">
        <f>G266</f>
        <v>8258.65437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114" t="s">
        <v>439</v>
      </c>
      <c r="B266" s="90">
        <v>951</v>
      </c>
      <c r="C266" s="107" t="s">
        <v>215</v>
      </c>
      <c r="D266" s="107" t="s">
        <v>392</v>
      </c>
      <c r="E266" s="107" t="s">
        <v>5</v>
      </c>
      <c r="F266" s="107"/>
      <c r="G266" s="123">
        <f>G267</f>
        <v>8258.65437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29.25" customHeight="1" outlineLevel="5" thickBot="1">
      <c r="A267" s="5" t="s">
        <v>394</v>
      </c>
      <c r="B267" s="21">
        <v>951</v>
      </c>
      <c r="C267" s="6" t="s">
        <v>215</v>
      </c>
      <c r="D267" s="6" t="s">
        <v>393</v>
      </c>
      <c r="E267" s="6" t="s">
        <v>5</v>
      </c>
      <c r="F267" s="11"/>
      <c r="G267" s="7">
        <f>G268</f>
        <v>8258.65437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21" customHeight="1" outlineLevel="5" thickBot="1">
      <c r="A268" s="88" t="s">
        <v>100</v>
      </c>
      <c r="B268" s="92">
        <v>951</v>
      </c>
      <c r="C268" s="93" t="s">
        <v>215</v>
      </c>
      <c r="D268" s="93" t="s">
        <v>393</v>
      </c>
      <c r="E268" s="93" t="s">
        <v>95</v>
      </c>
      <c r="F268" s="11"/>
      <c r="G268" s="98">
        <f>G269</f>
        <v>8258.65437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32.25" outlineLevel="5" thickBot="1">
      <c r="A269" s="88" t="s">
        <v>101</v>
      </c>
      <c r="B269" s="92">
        <v>951</v>
      </c>
      <c r="C269" s="93" t="s">
        <v>215</v>
      </c>
      <c r="D269" s="93" t="s">
        <v>393</v>
      </c>
      <c r="E269" s="93" t="s">
        <v>96</v>
      </c>
      <c r="F269" s="11"/>
      <c r="G269" s="98">
        <f>7076.68998+1181.96439</f>
        <v>8258.65437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16.5" outlineLevel="5" thickBot="1">
      <c r="A270" s="80" t="s">
        <v>243</v>
      </c>
      <c r="B270" s="19">
        <v>951</v>
      </c>
      <c r="C270" s="9" t="s">
        <v>245</v>
      </c>
      <c r="D270" s="9" t="s">
        <v>257</v>
      </c>
      <c r="E270" s="9" t="s">
        <v>5</v>
      </c>
      <c r="F270" s="93"/>
      <c r="G270" s="174">
        <f>G271</f>
        <v>10583.61535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16.5" outlineLevel="5" thickBot="1">
      <c r="A271" s="13" t="s">
        <v>157</v>
      </c>
      <c r="B271" s="19">
        <v>951</v>
      </c>
      <c r="C271" s="9" t="s">
        <v>245</v>
      </c>
      <c r="D271" s="9" t="s">
        <v>257</v>
      </c>
      <c r="E271" s="9" t="s">
        <v>5</v>
      </c>
      <c r="F271" s="93"/>
      <c r="G271" s="142">
        <f>G272</f>
        <v>10583.61535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32.25" outlineLevel="5" thickBot="1">
      <c r="A272" s="94" t="s">
        <v>228</v>
      </c>
      <c r="B272" s="90">
        <v>951</v>
      </c>
      <c r="C272" s="91" t="s">
        <v>245</v>
      </c>
      <c r="D272" s="91" t="s">
        <v>291</v>
      </c>
      <c r="E272" s="91" t="s">
        <v>5</v>
      </c>
      <c r="F272" s="91"/>
      <c r="G272" s="144">
        <f>G279+G273+G282+G285+G288+G291</f>
        <v>10583.61535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48" outlineLevel="5" thickBot="1">
      <c r="A273" s="5" t="s">
        <v>212</v>
      </c>
      <c r="B273" s="21">
        <v>951</v>
      </c>
      <c r="C273" s="6" t="s">
        <v>245</v>
      </c>
      <c r="D273" s="6" t="s">
        <v>292</v>
      </c>
      <c r="E273" s="6" t="s">
        <v>5</v>
      </c>
      <c r="F273" s="6"/>
      <c r="G273" s="147">
        <f>G274+G277</f>
        <v>302.842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19.5" customHeight="1" outlineLevel="5" thickBot="1">
      <c r="A274" s="88" t="s">
        <v>100</v>
      </c>
      <c r="B274" s="92">
        <v>951</v>
      </c>
      <c r="C274" s="93" t="s">
        <v>245</v>
      </c>
      <c r="D274" s="93" t="s">
        <v>292</v>
      </c>
      <c r="E274" s="93" t="s">
        <v>95</v>
      </c>
      <c r="F274" s="93"/>
      <c r="G274" s="143">
        <f>G275+G276</f>
        <v>302.842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32.25" outlineLevel="5" thickBot="1">
      <c r="A275" s="88" t="s">
        <v>361</v>
      </c>
      <c r="B275" s="92">
        <v>951</v>
      </c>
      <c r="C275" s="93" t="s">
        <v>245</v>
      </c>
      <c r="D275" s="93" t="s">
        <v>292</v>
      </c>
      <c r="E275" s="93" t="s">
        <v>360</v>
      </c>
      <c r="F275" s="93"/>
      <c r="G275" s="143">
        <v>0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32.25" outlineLevel="5" thickBot="1">
      <c r="A276" s="88" t="s">
        <v>101</v>
      </c>
      <c r="B276" s="92">
        <v>951</v>
      </c>
      <c r="C276" s="93" t="s">
        <v>245</v>
      </c>
      <c r="D276" s="93" t="s">
        <v>292</v>
      </c>
      <c r="E276" s="93" t="s">
        <v>96</v>
      </c>
      <c r="F276" s="93"/>
      <c r="G276" s="143">
        <v>302.842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16.5" outlineLevel="5" thickBot="1">
      <c r="A277" s="88" t="s">
        <v>375</v>
      </c>
      <c r="B277" s="92">
        <v>951</v>
      </c>
      <c r="C277" s="93" t="s">
        <v>245</v>
      </c>
      <c r="D277" s="93" t="s">
        <v>292</v>
      </c>
      <c r="E277" s="93" t="s">
        <v>377</v>
      </c>
      <c r="F277" s="93"/>
      <c r="G277" s="143">
        <f>G278</f>
        <v>0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48" outlineLevel="5" thickBot="1">
      <c r="A278" s="88" t="s">
        <v>376</v>
      </c>
      <c r="B278" s="92">
        <v>951</v>
      </c>
      <c r="C278" s="93" t="s">
        <v>245</v>
      </c>
      <c r="D278" s="93" t="s">
        <v>292</v>
      </c>
      <c r="E278" s="93" t="s">
        <v>378</v>
      </c>
      <c r="F278" s="93"/>
      <c r="G278" s="143">
        <v>0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48" outlineLevel="5" thickBot="1">
      <c r="A279" s="5" t="s">
        <v>244</v>
      </c>
      <c r="B279" s="21">
        <v>951</v>
      </c>
      <c r="C279" s="6" t="s">
        <v>245</v>
      </c>
      <c r="D279" s="6" t="s">
        <v>293</v>
      </c>
      <c r="E279" s="6" t="s">
        <v>5</v>
      </c>
      <c r="F279" s="6"/>
      <c r="G279" s="147">
        <f>G280</f>
        <v>599.6168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5"/>
      <c r="Y279" s="59"/>
    </row>
    <row r="280" spans="1:25" ht="18.75" customHeight="1" outlineLevel="5" thickBot="1">
      <c r="A280" s="88" t="s">
        <v>100</v>
      </c>
      <c r="B280" s="92">
        <v>951</v>
      </c>
      <c r="C280" s="93" t="s">
        <v>245</v>
      </c>
      <c r="D280" s="93" t="s">
        <v>293</v>
      </c>
      <c r="E280" s="93" t="s">
        <v>95</v>
      </c>
      <c r="F280" s="93"/>
      <c r="G280" s="143">
        <f>G281</f>
        <v>599.6168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32.25" outlineLevel="5" thickBot="1">
      <c r="A281" s="88" t="s">
        <v>101</v>
      </c>
      <c r="B281" s="92">
        <v>951</v>
      </c>
      <c r="C281" s="93" t="s">
        <v>245</v>
      </c>
      <c r="D281" s="93" t="s">
        <v>293</v>
      </c>
      <c r="E281" s="93" t="s">
        <v>96</v>
      </c>
      <c r="F281" s="93"/>
      <c r="G281" s="143">
        <v>599.6168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48" outlineLevel="5" thickBot="1">
      <c r="A282" s="5" t="s">
        <v>399</v>
      </c>
      <c r="B282" s="21">
        <v>951</v>
      </c>
      <c r="C282" s="6" t="s">
        <v>245</v>
      </c>
      <c r="D282" s="6" t="s">
        <v>398</v>
      </c>
      <c r="E282" s="6" t="s">
        <v>5</v>
      </c>
      <c r="F282" s="6"/>
      <c r="G282" s="147">
        <f>G283</f>
        <v>827.985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5"/>
      <c r="Y282" s="59"/>
    </row>
    <row r="283" spans="1:25" ht="32.25" outlineLevel="5" thickBot="1">
      <c r="A283" s="88" t="s">
        <v>100</v>
      </c>
      <c r="B283" s="92">
        <v>951</v>
      </c>
      <c r="C283" s="93" t="s">
        <v>245</v>
      </c>
      <c r="D283" s="93" t="s">
        <v>398</v>
      </c>
      <c r="E283" s="93" t="s">
        <v>95</v>
      </c>
      <c r="F283" s="93"/>
      <c r="G283" s="143">
        <f>G284</f>
        <v>827.985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32.25" outlineLevel="5" thickBot="1">
      <c r="A284" s="88" t="s">
        <v>361</v>
      </c>
      <c r="B284" s="92">
        <v>951</v>
      </c>
      <c r="C284" s="93" t="s">
        <v>245</v>
      </c>
      <c r="D284" s="93" t="s">
        <v>398</v>
      </c>
      <c r="E284" s="93" t="s">
        <v>360</v>
      </c>
      <c r="F284" s="93"/>
      <c r="G284" s="143">
        <v>827.985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48" outlineLevel="5" thickBot="1">
      <c r="A285" s="5" t="s">
        <v>400</v>
      </c>
      <c r="B285" s="21">
        <v>951</v>
      </c>
      <c r="C285" s="6" t="s">
        <v>245</v>
      </c>
      <c r="D285" s="6" t="s">
        <v>401</v>
      </c>
      <c r="E285" s="6" t="s">
        <v>5</v>
      </c>
      <c r="F285" s="6"/>
      <c r="G285" s="147">
        <f>G286</f>
        <v>3037.5741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5"/>
      <c r="Y285" s="59"/>
    </row>
    <row r="286" spans="1:25" ht="32.25" outlineLevel="5" thickBot="1">
      <c r="A286" s="88" t="s">
        <v>100</v>
      </c>
      <c r="B286" s="92">
        <v>951</v>
      </c>
      <c r="C286" s="93" t="s">
        <v>245</v>
      </c>
      <c r="D286" s="93" t="s">
        <v>401</v>
      </c>
      <c r="E286" s="93" t="s">
        <v>95</v>
      </c>
      <c r="F286" s="93"/>
      <c r="G286" s="143">
        <f>G287</f>
        <v>3037.5741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75"/>
      <c r="Y286" s="59"/>
    </row>
    <row r="287" spans="1:25" ht="32.25" outlineLevel="5" thickBot="1">
      <c r="A287" s="88" t="s">
        <v>361</v>
      </c>
      <c r="B287" s="92">
        <v>951</v>
      </c>
      <c r="C287" s="93" t="s">
        <v>245</v>
      </c>
      <c r="D287" s="93" t="s">
        <v>401</v>
      </c>
      <c r="E287" s="93" t="s">
        <v>360</v>
      </c>
      <c r="F287" s="93"/>
      <c r="G287" s="143">
        <v>3037.5741</v>
      </c>
      <c r="H287" s="55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75"/>
      <c r="Y287" s="59"/>
    </row>
    <row r="288" spans="1:25" ht="48" outlineLevel="5" thickBot="1">
      <c r="A288" s="5" t="s">
        <v>418</v>
      </c>
      <c r="B288" s="21">
        <v>951</v>
      </c>
      <c r="C288" s="6" t="s">
        <v>245</v>
      </c>
      <c r="D288" s="6" t="s">
        <v>416</v>
      </c>
      <c r="E288" s="6" t="s">
        <v>5</v>
      </c>
      <c r="F288" s="93"/>
      <c r="G288" s="147">
        <f>G289</f>
        <v>1488.95149</v>
      </c>
      <c r="H288" s="55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75"/>
      <c r="Y288" s="59"/>
    </row>
    <row r="289" spans="1:25" ht="32.25" outlineLevel="5" thickBot="1">
      <c r="A289" s="88" t="s">
        <v>100</v>
      </c>
      <c r="B289" s="92">
        <v>951</v>
      </c>
      <c r="C289" s="93" t="s">
        <v>245</v>
      </c>
      <c r="D289" s="93" t="s">
        <v>416</v>
      </c>
      <c r="E289" s="93" t="s">
        <v>95</v>
      </c>
      <c r="F289" s="93"/>
      <c r="G289" s="143">
        <f>G290</f>
        <v>1488.95149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75"/>
      <c r="Y289" s="59"/>
    </row>
    <row r="290" spans="1:25" ht="32.25" outlineLevel="5" thickBot="1">
      <c r="A290" s="88" t="s">
        <v>361</v>
      </c>
      <c r="B290" s="92">
        <v>951</v>
      </c>
      <c r="C290" s="93" t="s">
        <v>245</v>
      </c>
      <c r="D290" s="93" t="s">
        <v>416</v>
      </c>
      <c r="E290" s="93" t="s">
        <v>360</v>
      </c>
      <c r="F290" s="93"/>
      <c r="G290" s="143">
        <v>1488.95149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75"/>
      <c r="Y290" s="59"/>
    </row>
    <row r="291" spans="1:25" ht="63.75" outlineLevel="5" thickBot="1">
      <c r="A291" s="5" t="s">
        <v>419</v>
      </c>
      <c r="B291" s="21">
        <v>951</v>
      </c>
      <c r="C291" s="6" t="s">
        <v>245</v>
      </c>
      <c r="D291" s="6" t="s">
        <v>417</v>
      </c>
      <c r="E291" s="6" t="s">
        <v>5</v>
      </c>
      <c r="F291" s="93"/>
      <c r="G291" s="147">
        <f>G292</f>
        <v>4326.64596</v>
      </c>
      <c r="H291" s="55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75"/>
      <c r="Y291" s="59"/>
    </row>
    <row r="292" spans="1:25" ht="32.25" outlineLevel="5" thickBot="1">
      <c r="A292" s="88" t="s">
        <v>100</v>
      </c>
      <c r="B292" s="92">
        <v>951</v>
      </c>
      <c r="C292" s="93" t="s">
        <v>245</v>
      </c>
      <c r="D292" s="93" t="s">
        <v>417</v>
      </c>
      <c r="E292" s="93" t="s">
        <v>95</v>
      </c>
      <c r="F292" s="93"/>
      <c r="G292" s="143">
        <f>G293</f>
        <v>4326.64596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75"/>
      <c r="Y292" s="59"/>
    </row>
    <row r="293" spans="1:25" ht="16.5" outlineLevel="5" thickBot="1">
      <c r="A293" s="88"/>
      <c r="B293" s="92">
        <v>951</v>
      </c>
      <c r="C293" s="93" t="s">
        <v>245</v>
      </c>
      <c r="D293" s="93" t="s">
        <v>417</v>
      </c>
      <c r="E293" s="93" t="s">
        <v>360</v>
      </c>
      <c r="F293" s="93"/>
      <c r="G293" s="143">
        <v>4326.64596</v>
      </c>
      <c r="H293" s="55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75"/>
      <c r="Y293" s="59"/>
    </row>
    <row r="294" spans="1:25" ht="16.5" customHeight="1" outlineLevel="5" thickBot="1">
      <c r="A294" s="8" t="s">
        <v>33</v>
      </c>
      <c r="B294" s="19">
        <v>951</v>
      </c>
      <c r="C294" s="9" t="s">
        <v>12</v>
      </c>
      <c r="D294" s="9" t="s">
        <v>257</v>
      </c>
      <c r="E294" s="9" t="s">
        <v>5</v>
      </c>
      <c r="F294" s="9"/>
      <c r="G294" s="142">
        <f>G306+G295</f>
        <v>0.722</v>
      </c>
      <c r="H294" s="55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75"/>
      <c r="Y294" s="59"/>
    </row>
    <row r="295" spans="1:25" ht="32.25" outlineLevel="5" thickBot="1">
      <c r="A295" s="112" t="s">
        <v>135</v>
      </c>
      <c r="B295" s="19">
        <v>951</v>
      </c>
      <c r="C295" s="9" t="s">
        <v>12</v>
      </c>
      <c r="D295" s="9" t="s">
        <v>258</v>
      </c>
      <c r="E295" s="9" t="s">
        <v>5</v>
      </c>
      <c r="F295" s="9"/>
      <c r="G295" s="142">
        <f>G296</f>
        <v>0.722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75"/>
      <c r="Y295" s="59"/>
    </row>
    <row r="296" spans="1:25" ht="32.25" outlineLevel="5" thickBot="1">
      <c r="A296" s="112" t="s">
        <v>136</v>
      </c>
      <c r="B296" s="19">
        <v>951</v>
      </c>
      <c r="C296" s="9" t="s">
        <v>12</v>
      </c>
      <c r="D296" s="9" t="s">
        <v>259</v>
      </c>
      <c r="E296" s="9" t="s">
        <v>5</v>
      </c>
      <c r="F296" s="9"/>
      <c r="G296" s="142">
        <f>G297+G303</f>
        <v>0.722</v>
      </c>
      <c r="H296" s="55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75"/>
      <c r="Y296" s="59"/>
    </row>
    <row r="297" spans="1:25" ht="48" outlineLevel="5" thickBot="1">
      <c r="A297" s="114" t="s">
        <v>196</v>
      </c>
      <c r="B297" s="90">
        <v>951</v>
      </c>
      <c r="C297" s="91" t="s">
        <v>12</v>
      </c>
      <c r="D297" s="91" t="s">
        <v>294</v>
      </c>
      <c r="E297" s="91" t="s">
        <v>5</v>
      </c>
      <c r="F297" s="91"/>
      <c r="G297" s="144">
        <f>G298+G301</f>
        <v>0.722</v>
      </c>
      <c r="H297" s="55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75"/>
      <c r="Y297" s="59"/>
    </row>
    <row r="298" spans="1:25" ht="32.25" outlineLevel="5" thickBot="1">
      <c r="A298" s="5" t="s">
        <v>94</v>
      </c>
      <c r="B298" s="21">
        <v>951</v>
      </c>
      <c r="C298" s="6" t="s">
        <v>12</v>
      </c>
      <c r="D298" s="6" t="s">
        <v>294</v>
      </c>
      <c r="E298" s="6" t="s">
        <v>91</v>
      </c>
      <c r="F298" s="6"/>
      <c r="G298" s="147">
        <f>G299+G300</f>
        <v>0.61</v>
      </c>
      <c r="H298" s="55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75"/>
      <c r="Y298" s="59"/>
    </row>
    <row r="299" spans="1:25" ht="19.5" customHeight="1" outlineLevel="5" thickBot="1">
      <c r="A299" s="88" t="s">
        <v>254</v>
      </c>
      <c r="B299" s="92">
        <v>951</v>
      </c>
      <c r="C299" s="93" t="s">
        <v>12</v>
      </c>
      <c r="D299" s="93" t="s">
        <v>294</v>
      </c>
      <c r="E299" s="93" t="s">
        <v>92</v>
      </c>
      <c r="F299" s="93"/>
      <c r="G299" s="143">
        <v>0.47</v>
      </c>
      <c r="H299" s="55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75"/>
      <c r="Y299" s="59"/>
    </row>
    <row r="300" spans="1:25" ht="48" outlineLevel="5" thickBot="1">
      <c r="A300" s="88" t="s">
        <v>249</v>
      </c>
      <c r="B300" s="92">
        <v>951</v>
      </c>
      <c r="C300" s="93" t="s">
        <v>12</v>
      </c>
      <c r="D300" s="93" t="s">
        <v>294</v>
      </c>
      <c r="E300" s="93" t="s">
        <v>250</v>
      </c>
      <c r="F300" s="93"/>
      <c r="G300" s="143">
        <v>0.14</v>
      </c>
      <c r="H300" s="55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75"/>
      <c r="Y300" s="59"/>
    </row>
    <row r="301" spans="1:25" ht="32.25" outlineLevel="5" thickBot="1">
      <c r="A301" s="5" t="s">
        <v>100</v>
      </c>
      <c r="B301" s="21">
        <v>951</v>
      </c>
      <c r="C301" s="6" t="s">
        <v>12</v>
      </c>
      <c r="D301" s="6" t="s">
        <v>294</v>
      </c>
      <c r="E301" s="6" t="s">
        <v>95</v>
      </c>
      <c r="F301" s="6"/>
      <c r="G301" s="147">
        <f>G302</f>
        <v>0.112</v>
      </c>
      <c r="H301" s="55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75"/>
      <c r="Y301" s="59"/>
    </row>
    <row r="302" spans="1:25" ht="32.25" outlineLevel="5" thickBot="1">
      <c r="A302" s="88" t="s">
        <v>101</v>
      </c>
      <c r="B302" s="92">
        <v>951</v>
      </c>
      <c r="C302" s="93" t="s">
        <v>12</v>
      </c>
      <c r="D302" s="93" t="s">
        <v>294</v>
      </c>
      <c r="E302" s="93" t="s">
        <v>96</v>
      </c>
      <c r="F302" s="93"/>
      <c r="G302" s="143">
        <v>0.112</v>
      </c>
      <c r="H302" s="55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75"/>
      <c r="Y302" s="59"/>
    </row>
    <row r="303" spans="1:25" ht="18.75" customHeight="1" outlineLevel="5" thickBot="1">
      <c r="A303" s="94" t="s">
        <v>216</v>
      </c>
      <c r="B303" s="90">
        <v>951</v>
      </c>
      <c r="C303" s="91" t="s">
        <v>12</v>
      </c>
      <c r="D303" s="91" t="s">
        <v>295</v>
      </c>
      <c r="E303" s="91" t="s">
        <v>5</v>
      </c>
      <c r="F303" s="91"/>
      <c r="G303" s="16">
        <f>G304</f>
        <v>0</v>
      </c>
      <c r="H303" s="55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75"/>
      <c r="Y303" s="59"/>
    </row>
    <row r="304" spans="1:25" ht="18.75" customHeight="1" outlineLevel="5" thickBot="1">
      <c r="A304" s="5" t="s">
        <v>100</v>
      </c>
      <c r="B304" s="21">
        <v>951</v>
      </c>
      <c r="C304" s="6" t="s">
        <v>12</v>
      </c>
      <c r="D304" s="6" t="s">
        <v>295</v>
      </c>
      <c r="E304" s="6" t="s">
        <v>95</v>
      </c>
      <c r="F304" s="6"/>
      <c r="G304" s="7">
        <f>G305</f>
        <v>0</v>
      </c>
      <c r="H304" s="55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75"/>
      <c r="Y304" s="59"/>
    </row>
    <row r="305" spans="1:25" ht="32.25" outlineLevel="5" thickBot="1">
      <c r="A305" s="88" t="s">
        <v>101</v>
      </c>
      <c r="B305" s="92">
        <v>951</v>
      </c>
      <c r="C305" s="93" t="s">
        <v>12</v>
      </c>
      <c r="D305" s="93" t="s">
        <v>295</v>
      </c>
      <c r="E305" s="93" t="s">
        <v>96</v>
      </c>
      <c r="F305" s="93"/>
      <c r="G305" s="98">
        <v>0</v>
      </c>
      <c r="H305" s="55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75"/>
      <c r="Y305" s="59"/>
    </row>
    <row r="306" spans="1:25" ht="16.5" outlineLevel="5" thickBot="1">
      <c r="A306" s="13" t="s">
        <v>157</v>
      </c>
      <c r="B306" s="19">
        <v>951</v>
      </c>
      <c r="C306" s="11" t="s">
        <v>12</v>
      </c>
      <c r="D306" s="11" t="s">
        <v>257</v>
      </c>
      <c r="E306" s="11" t="s">
        <v>5</v>
      </c>
      <c r="F306" s="11"/>
      <c r="G306" s="145">
        <f>G307</f>
        <v>0</v>
      </c>
      <c r="H306" s="55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75"/>
      <c r="Y306" s="59"/>
    </row>
    <row r="307" spans="1:25" ht="32.25" outlineLevel="5" thickBot="1">
      <c r="A307" s="8" t="s">
        <v>228</v>
      </c>
      <c r="B307" s="19">
        <v>951</v>
      </c>
      <c r="C307" s="9" t="s">
        <v>12</v>
      </c>
      <c r="D307" s="9" t="s">
        <v>291</v>
      </c>
      <c r="E307" s="9" t="s">
        <v>5</v>
      </c>
      <c r="F307" s="9"/>
      <c r="G307" s="142">
        <f>G308</f>
        <v>0</v>
      </c>
      <c r="H307" s="55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75"/>
      <c r="Y307" s="59"/>
    </row>
    <row r="308" spans="1:25" ht="48" outlineLevel="5" thickBot="1">
      <c r="A308" s="94" t="s">
        <v>212</v>
      </c>
      <c r="B308" s="90">
        <v>951</v>
      </c>
      <c r="C308" s="91" t="s">
        <v>12</v>
      </c>
      <c r="D308" s="91" t="s">
        <v>292</v>
      </c>
      <c r="E308" s="91" t="s">
        <v>5</v>
      </c>
      <c r="F308" s="91"/>
      <c r="G308" s="144">
        <f>G309</f>
        <v>0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75"/>
      <c r="Y308" s="59"/>
    </row>
    <row r="309" spans="1:25" ht="15.75" customHeight="1" outlineLevel="5" thickBot="1">
      <c r="A309" s="5" t="s">
        <v>100</v>
      </c>
      <c r="B309" s="21">
        <v>951</v>
      </c>
      <c r="C309" s="6" t="s">
        <v>12</v>
      </c>
      <c r="D309" s="6" t="s">
        <v>292</v>
      </c>
      <c r="E309" s="6" t="s">
        <v>95</v>
      </c>
      <c r="F309" s="6"/>
      <c r="G309" s="147">
        <f>G310</f>
        <v>0</v>
      </c>
      <c r="H309" s="5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75"/>
      <c r="Y309" s="59"/>
    </row>
    <row r="310" spans="1:25" ht="32.25" outlineLevel="5" thickBot="1">
      <c r="A310" s="88" t="s">
        <v>101</v>
      </c>
      <c r="B310" s="92">
        <v>951</v>
      </c>
      <c r="C310" s="93" t="s">
        <v>12</v>
      </c>
      <c r="D310" s="93" t="s">
        <v>292</v>
      </c>
      <c r="E310" s="93" t="s">
        <v>96</v>
      </c>
      <c r="F310" s="93"/>
      <c r="G310" s="143">
        <v>0</v>
      </c>
      <c r="H310" s="55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75"/>
      <c r="Y310" s="59"/>
    </row>
    <row r="311" spans="1:25" ht="19.5" outlineLevel="5" thickBot="1">
      <c r="A311" s="108" t="s">
        <v>47</v>
      </c>
      <c r="B311" s="18">
        <v>951</v>
      </c>
      <c r="C311" s="14" t="s">
        <v>46</v>
      </c>
      <c r="D311" s="14" t="s">
        <v>257</v>
      </c>
      <c r="E311" s="14" t="s">
        <v>5</v>
      </c>
      <c r="F311" s="14"/>
      <c r="G311" s="184">
        <f>G312+G322+G327</f>
        <v>14055.326</v>
      </c>
      <c r="H311" s="55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75"/>
      <c r="Y311" s="59"/>
    </row>
    <row r="312" spans="1:25" ht="16.5" outlineLevel="5" thickBot="1">
      <c r="A312" s="124" t="s">
        <v>379</v>
      </c>
      <c r="B312" s="18">
        <v>951</v>
      </c>
      <c r="C312" s="39" t="s">
        <v>380</v>
      </c>
      <c r="D312" s="39" t="s">
        <v>257</v>
      </c>
      <c r="E312" s="39" t="s">
        <v>5</v>
      </c>
      <c r="F312" s="39"/>
      <c r="G312" s="155">
        <f>G317+G313</f>
        <v>12287</v>
      </c>
      <c r="H312" s="55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75"/>
      <c r="Y312" s="59"/>
    </row>
    <row r="313" spans="1:25" ht="32.25" outlineLevel="5" thickBot="1">
      <c r="A313" s="112" t="s">
        <v>135</v>
      </c>
      <c r="B313" s="9">
        <v>951</v>
      </c>
      <c r="C313" s="9" t="s">
        <v>380</v>
      </c>
      <c r="D313" s="9" t="s">
        <v>258</v>
      </c>
      <c r="E313" s="9" t="s">
        <v>5</v>
      </c>
      <c r="F313" s="9"/>
      <c r="G313" s="142">
        <f>G314</f>
        <v>274.00272</v>
      </c>
      <c r="H313" s="55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75"/>
      <c r="Y313" s="59"/>
    </row>
    <row r="314" spans="1:25" ht="32.25" outlineLevel="5" thickBot="1">
      <c r="A314" s="112" t="s">
        <v>136</v>
      </c>
      <c r="B314" s="9">
        <v>951</v>
      </c>
      <c r="C314" s="9" t="s">
        <v>380</v>
      </c>
      <c r="D314" s="9" t="s">
        <v>259</v>
      </c>
      <c r="E314" s="9" t="s">
        <v>5</v>
      </c>
      <c r="F314" s="9"/>
      <c r="G314" s="142">
        <f>G315</f>
        <v>274.00272</v>
      </c>
      <c r="H314" s="55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75"/>
      <c r="Y314" s="59"/>
    </row>
    <row r="315" spans="1:25" ht="32.25" outlineLevel="5" thickBot="1">
      <c r="A315" s="94" t="s">
        <v>382</v>
      </c>
      <c r="B315" s="91">
        <v>951</v>
      </c>
      <c r="C315" s="91" t="s">
        <v>380</v>
      </c>
      <c r="D315" s="91" t="s">
        <v>383</v>
      </c>
      <c r="E315" s="91" t="s">
        <v>5</v>
      </c>
      <c r="F315" s="91"/>
      <c r="G315" s="144">
        <f>G316</f>
        <v>274.00272</v>
      </c>
      <c r="H315" s="5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75"/>
      <c r="Y315" s="59"/>
    </row>
    <row r="316" spans="1:25" ht="16.5" outlineLevel="5" thickBot="1">
      <c r="A316" s="5" t="s">
        <v>87</v>
      </c>
      <c r="B316" s="6">
        <v>951</v>
      </c>
      <c r="C316" s="6" t="s">
        <v>380</v>
      </c>
      <c r="D316" s="6" t="s">
        <v>383</v>
      </c>
      <c r="E316" s="6" t="s">
        <v>88</v>
      </c>
      <c r="F316" s="6"/>
      <c r="G316" s="147">
        <v>274.00272</v>
      </c>
      <c r="H316" s="55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75"/>
      <c r="Y316" s="59"/>
    </row>
    <row r="317" spans="1:25" ht="32.25" outlineLevel="4" thickBot="1">
      <c r="A317" s="80" t="s">
        <v>204</v>
      </c>
      <c r="B317" s="19">
        <v>951</v>
      </c>
      <c r="C317" s="9" t="s">
        <v>380</v>
      </c>
      <c r="D317" s="9" t="s">
        <v>296</v>
      </c>
      <c r="E317" s="9" t="s">
        <v>5</v>
      </c>
      <c r="F317" s="9"/>
      <c r="G317" s="142">
        <f>G318</f>
        <v>12012.99728</v>
      </c>
      <c r="H317" s="32">
        <f aca="true" t="shared" si="34" ref="H317:X317">H318+H320</f>
        <v>0</v>
      </c>
      <c r="I317" s="32">
        <f t="shared" si="34"/>
        <v>0</v>
      </c>
      <c r="J317" s="32">
        <f t="shared" si="34"/>
        <v>0</v>
      </c>
      <c r="K317" s="32">
        <f t="shared" si="34"/>
        <v>0</v>
      </c>
      <c r="L317" s="32">
        <f t="shared" si="34"/>
        <v>0</v>
      </c>
      <c r="M317" s="32">
        <f t="shared" si="34"/>
        <v>0</v>
      </c>
      <c r="N317" s="32">
        <f t="shared" si="34"/>
        <v>0</v>
      </c>
      <c r="O317" s="32">
        <f t="shared" si="34"/>
        <v>0</v>
      </c>
      <c r="P317" s="32">
        <f t="shared" si="34"/>
        <v>0</v>
      </c>
      <c r="Q317" s="32">
        <f t="shared" si="34"/>
        <v>0</v>
      </c>
      <c r="R317" s="32">
        <f t="shared" si="34"/>
        <v>0</v>
      </c>
      <c r="S317" s="32">
        <f t="shared" si="34"/>
        <v>0</v>
      </c>
      <c r="T317" s="32">
        <f t="shared" si="34"/>
        <v>0</v>
      </c>
      <c r="U317" s="32">
        <f t="shared" si="34"/>
        <v>0</v>
      </c>
      <c r="V317" s="32">
        <f t="shared" si="34"/>
        <v>0</v>
      </c>
      <c r="W317" s="32">
        <f t="shared" si="34"/>
        <v>0</v>
      </c>
      <c r="X317" s="32">
        <f t="shared" si="34"/>
        <v>5000</v>
      </c>
      <c r="Y317" s="59" t="e">
        <f>X317/G307*100</f>
        <v>#DIV/0!</v>
      </c>
    </row>
    <row r="318" spans="1:25" ht="33" customHeight="1" outlineLevel="5" thickBot="1">
      <c r="A318" s="125" t="s">
        <v>158</v>
      </c>
      <c r="B318" s="132">
        <v>951</v>
      </c>
      <c r="C318" s="91" t="s">
        <v>380</v>
      </c>
      <c r="D318" s="91" t="s">
        <v>297</v>
      </c>
      <c r="E318" s="91" t="s">
        <v>5</v>
      </c>
      <c r="F318" s="95"/>
      <c r="G318" s="144">
        <f>G319</f>
        <v>12012.99728</v>
      </c>
      <c r="H318" s="2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44"/>
      <c r="X318" s="65">
        <v>0</v>
      </c>
      <c r="Y318" s="59" t="e">
        <f>X318/G308*100</f>
        <v>#DIV/0!</v>
      </c>
    </row>
    <row r="319" spans="1:25" ht="22.5" customHeight="1" outlineLevel="5" thickBot="1">
      <c r="A319" s="5" t="s">
        <v>120</v>
      </c>
      <c r="B319" s="21">
        <v>951</v>
      </c>
      <c r="C319" s="6" t="s">
        <v>380</v>
      </c>
      <c r="D319" s="6" t="s">
        <v>297</v>
      </c>
      <c r="E319" s="6" t="s">
        <v>5</v>
      </c>
      <c r="F319" s="78"/>
      <c r="G319" s="147">
        <f>G320+G321</f>
        <v>12012.99728</v>
      </c>
      <c r="H319" s="2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44"/>
      <c r="X319" s="65"/>
      <c r="Y319" s="59"/>
    </row>
    <row r="320" spans="1:25" ht="48" outlineLevel="5" thickBot="1">
      <c r="A320" s="96" t="s">
        <v>205</v>
      </c>
      <c r="B320" s="134">
        <v>951</v>
      </c>
      <c r="C320" s="93" t="s">
        <v>380</v>
      </c>
      <c r="D320" s="93" t="s">
        <v>297</v>
      </c>
      <c r="E320" s="93" t="s">
        <v>89</v>
      </c>
      <c r="F320" s="97"/>
      <c r="G320" s="143">
        <v>12012.99728</v>
      </c>
      <c r="H320" s="2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44"/>
      <c r="X320" s="65">
        <v>5000</v>
      </c>
      <c r="Y320" s="59" t="e">
        <f>X320/G310*100</f>
        <v>#DIV/0!</v>
      </c>
    </row>
    <row r="321" spans="1:25" ht="19.5" outlineLevel="5" thickBot="1">
      <c r="A321" s="96" t="s">
        <v>87</v>
      </c>
      <c r="B321" s="134">
        <v>951</v>
      </c>
      <c r="C321" s="93" t="s">
        <v>380</v>
      </c>
      <c r="D321" s="93" t="s">
        <v>347</v>
      </c>
      <c r="E321" s="93" t="s">
        <v>88</v>
      </c>
      <c r="F321" s="97"/>
      <c r="G321" s="143">
        <v>0</v>
      </c>
      <c r="H321" s="55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75"/>
      <c r="Y321" s="59"/>
    </row>
    <row r="322" spans="1:25" ht="32.25" outlineLevel="5" thickBot="1">
      <c r="A322" s="124" t="s">
        <v>58</v>
      </c>
      <c r="B322" s="18">
        <v>951</v>
      </c>
      <c r="C322" s="39" t="s">
        <v>57</v>
      </c>
      <c r="D322" s="39" t="s">
        <v>257</v>
      </c>
      <c r="E322" s="39" t="s">
        <v>5</v>
      </c>
      <c r="F322" s="39"/>
      <c r="G322" s="119">
        <f>G323</f>
        <v>25.9</v>
      </c>
      <c r="H322" s="55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75"/>
      <c r="Y322" s="59"/>
    </row>
    <row r="323" spans="1:25" ht="19.5" outlineLevel="6" thickBot="1">
      <c r="A323" s="8" t="s">
        <v>229</v>
      </c>
      <c r="B323" s="19">
        <v>951</v>
      </c>
      <c r="C323" s="9" t="s">
        <v>57</v>
      </c>
      <c r="D323" s="9" t="s">
        <v>298</v>
      </c>
      <c r="E323" s="9" t="s">
        <v>5</v>
      </c>
      <c r="F323" s="9"/>
      <c r="G323" s="10">
        <f>G324</f>
        <v>25.9</v>
      </c>
      <c r="H323" s="29">
        <f aca="true" t="shared" si="35" ref="H323:X323">H331+H336</f>
        <v>0</v>
      </c>
      <c r="I323" s="29">
        <f t="shared" si="35"/>
        <v>0</v>
      </c>
      <c r="J323" s="29">
        <f t="shared" si="35"/>
        <v>0</v>
      </c>
      <c r="K323" s="29">
        <f t="shared" si="35"/>
        <v>0</v>
      </c>
      <c r="L323" s="29">
        <f t="shared" si="35"/>
        <v>0</v>
      </c>
      <c r="M323" s="29">
        <f t="shared" si="35"/>
        <v>0</v>
      </c>
      <c r="N323" s="29">
        <f t="shared" si="35"/>
        <v>0</v>
      </c>
      <c r="O323" s="29">
        <f t="shared" si="35"/>
        <v>0</v>
      </c>
      <c r="P323" s="29">
        <f t="shared" si="35"/>
        <v>0</v>
      </c>
      <c r="Q323" s="29">
        <f t="shared" si="35"/>
        <v>0</v>
      </c>
      <c r="R323" s="29">
        <f t="shared" si="35"/>
        <v>0</v>
      </c>
      <c r="S323" s="29">
        <f t="shared" si="35"/>
        <v>0</v>
      </c>
      <c r="T323" s="29">
        <f t="shared" si="35"/>
        <v>0</v>
      </c>
      <c r="U323" s="29">
        <f t="shared" si="35"/>
        <v>0</v>
      </c>
      <c r="V323" s="29">
        <f t="shared" si="35"/>
        <v>0</v>
      </c>
      <c r="W323" s="29">
        <f t="shared" si="35"/>
        <v>0</v>
      </c>
      <c r="X323" s="73">
        <f t="shared" si="35"/>
        <v>1409.01825</v>
      </c>
      <c r="Y323" s="59">
        <f>X323/G317*100</f>
        <v>11.729114867492921</v>
      </c>
    </row>
    <row r="324" spans="1:25" ht="33" customHeight="1" outlineLevel="6" thickBot="1">
      <c r="A324" s="114" t="s">
        <v>159</v>
      </c>
      <c r="B324" s="90">
        <v>951</v>
      </c>
      <c r="C324" s="91" t="s">
        <v>57</v>
      </c>
      <c r="D324" s="91" t="s">
        <v>299</v>
      </c>
      <c r="E324" s="91" t="s">
        <v>5</v>
      </c>
      <c r="F324" s="91"/>
      <c r="G324" s="16">
        <f>G325</f>
        <v>25.9</v>
      </c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3"/>
      <c r="Y324" s="59"/>
    </row>
    <row r="325" spans="1:25" ht="19.5" customHeight="1" outlineLevel="6" thickBot="1">
      <c r="A325" s="5" t="s">
        <v>100</v>
      </c>
      <c r="B325" s="21">
        <v>951</v>
      </c>
      <c r="C325" s="6" t="s">
        <v>57</v>
      </c>
      <c r="D325" s="6" t="s">
        <v>299</v>
      </c>
      <c r="E325" s="6" t="s">
        <v>95</v>
      </c>
      <c r="F325" s="6"/>
      <c r="G325" s="7">
        <f>G326</f>
        <v>25.9</v>
      </c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3"/>
      <c r="Y325" s="59"/>
    </row>
    <row r="326" spans="1:25" ht="32.25" outlineLevel="6" thickBot="1">
      <c r="A326" s="88" t="s">
        <v>101</v>
      </c>
      <c r="B326" s="92">
        <v>951</v>
      </c>
      <c r="C326" s="93" t="s">
        <v>57</v>
      </c>
      <c r="D326" s="93" t="s">
        <v>299</v>
      </c>
      <c r="E326" s="93" t="s">
        <v>96</v>
      </c>
      <c r="F326" s="93"/>
      <c r="G326" s="98">
        <v>25.9</v>
      </c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3"/>
      <c r="Y326" s="59"/>
    </row>
    <row r="327" spans="1:25" ht="19.5" outlineLevel="6" thickBot="1">
      <c r="A327" s="124" t="s">
        <v>34</v>
      </c>
      <c r="B327" s="18">
        <v>951</v>
      </c>
      <c r="C327" s="39" t="s">
        <v>13</v>
      </c>
      <c r="D327" s="39" t="s">
        <v>257</v>
      </c>
      <c r="E327" s="39" t="s">
        <v>5</v>
      </c>
      <c r="F327" s="39"/>
      <c r="G327" s="155">
        <f>G328</f>
        <v>1742.426</v>
      </c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3"/>
      <c r="Y327" s="59"/>
    </row>
    <row r="328" spans="1:25" ht="32.25" outlineLevel="6" thickBot="1">
      <c r="A328" s="112" t="s">
        <v>135</v>
      </c>
      <c r="B328" s="19">
        <v>951</v>
      </c>
      <c r="C328" s="9" t="s">
        <v>13</v>
      </c>
      <c r="D328" s="9" t="s">
        <v>258</v>
      </c>
      <c r="E328" s="9" t="s">
        <v>5</v>
      </c>
      <c r="F328" s="9"/>
      <c r="G328" s="142">
        <f>G329</f>
        <v>1742.426</v>
      </c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3"/>
      <c r="Y328" s="59"/>
    </row>
    <row r="329" spans="1:25" ht="32.25" outlineLevel="6" thickBot="1">
      <c r="A329" s="112" t="s">
        <v>136</v>
      </c>
      <c r="B329" s="19">
        <v>951</v>
      </c>
      <c r="C329" s="11" t="s">
        <v>13</v>
      </c>
      <c r="D329" s="11" t="s">
        <v>259</v>
      </c>
      <c r="E329" s="11" t="s">
        <v>5</v>
      </c>
      <c r="F329" s="11"/>
      <c r="G329" s="145">
        <f>G330</f>
        <v>1742.426</v>
      </c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3"/>
      <c r="Y329" s="59"/>
    </row>
    <row r="330" spans="1:25" ht="48" outlineLevel="6" thickBot="1">
      <c r="A330" s="113" t="s">
        <v>203</v>
      </c>
      <c r="B330" s="130">
        <v>951</v>
      </c>
      <c r="C330" s="91" t="s">
        <v>13</v>
      </c>
      <c r="D330" s="91" t="s">
        <v>261</v>
      </c>
      <c r="E330" s="91" t="s">
        <v>5</v>
      </c>
      <c r="F330" s="91"/>
      <c r="G330" s="144">
        <f>G331+G335</f>
        <v>1742.426</v>
      </c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3"/>
      <c r="Y330" s="59"/>
    </row>
    <row r="331" spans="1:25" ht="32.25" outlineLevel="6" thickBot="1">
      <c r="A331" s="5" t="s">
        <v>94</v>
      </c>
      <c r="B331" s="21">
        <v>951</v>
      </c>
      <c r="C331" s="6" t="s">
        <v>13</v>
      </c>
      <c r="D331" s="6" t="s">
        <v>261</v>
      </c>
      <c r="E331" s="6" t="s">
        <v>91</v>
      </c>
      <c r="F331" s="6"/>
      <c r="G331" s="147">
        <f>G332+G333+G334</f>
        <v>1742.426</v>
      </c>
      <c r="H331" s="10">
        <f aca="true" t="shared" si="36" ref="H331:X332">H332</f>
        <v>0</v>
      </c>
      <c r="I331" s="10">
        <f t="shared" si="36"/>
        <v>0</v>
      </c>
      <c r="J331" s="10">
        <f t="shared" si="36"/>
        <v>0</v>
      </c>
      <c r="K331" s="10">
        <f t="shared" si="36"/>
        <v>0</v>
      </c>
      <c r="L331" s="10">
        <f t="shared" si="36"/>
        <v>0</v>
      </c>
      <c r="M331" s="10">
        <f t="shared" si="36"/>
        <v>0</v>
      </c>
      <c r="N331" s="10">
        <f t="shared" si="36"/>
        <v>0</v>
      </c>
      <c r="O331" s="10">
        <f t="shared" si="36"/>
        <v>0</v>
      </c>
      <c r="P331" s="10">
        <f t="shared" si="36"/>
        <v>0</v>
      </c>
      <c r="Q331" s="10">
        <f t="shared" si="36"/>
        <v>0</v>
      </c>
      <c r="R331" s="10">
        <f t="shared" si="36"/>
        <v>0</v>
      </c>
      <c r="S331" s="10">
        <f t="shared" si="36"/>
        <v>0</v>
      </c>
      <c r="T331" s="10">
        <f t="shared" si="36"/>
        <v>0</v>
      </c>
      <c r="U331" s="10">
        <f t="shared" si="36"/>
        <v>0</v>
      </c>
      <c r="V331" s="10">
        <f t="shared" si="36"/>
        <v>0</v>
      </c>
      <c r="W331" s="10">
        <f t="shared" si="36"/>
        <v>0</v>
      </c>
      <c r="X331" s="66">
        <f t="shared" si="36"/>
        <v>0</v>
      </c>
      <c r="Y331" s="59">
        <f>X331/G325*100</f>
        <v>0</v>
      </c>
    </row>
    <row r="332" spans="1:25" ht="15" customHeight="1" outlineLevel="6" thickBot="1">
      <c r="A332" s="88" t="s">
        <v>254</v>
      </c>
      <c r="B332" s="92">
        <v>951</v>
      </c>
      <c r="C332" s="93" t="s">
        <v>13</v>
      </c>
      <c r="D332" s="93" t="s">
        <v>261</v>
      </c>
      <c r="E332" s="93" t="s">
        <v>92</v>
      </c>
      <c r="F332" s="93"/>
      <c r="G332" s="143">
        <v>1318.524</v>
      </c>
      <c r="H332" s="12">
        <f t="shared" si="36"/>
        <v>0</v>
      </c>
      <c r="I332" s="12">
        <f t="shared" si="36"/>
        <v>0</v>
      </c>
      <c r="J332" s="12">
        <f t="shared" si="36"/>
        <v>0</v>
      </c>
      <c r="K332" s="12">
        <f t="shared" si="36"/>
        <v>0</v>
      </c>
      <c r="L332" s="12">
        <f t="shared" si="36"/>
        <v>0</v>
      </c>
      <c r="M332" s="12">
        <f t="shared" si="36"/>
        <v>0</v>
      </c>
      <c r="N332" s="12">
        <f t="shared" si="36"/>
        <v>0</v>
      </c>
      <c r="O332" s="12">
        <f t="shared" si="36"/>
        <v>0</v>
      </c>
      <c r="P332" s="12">
        <f t="shared" si="36"/>
        <v>0</v>
      </c>
      <c r="Q332" s="12">
        <f t="shared" si="36"/>
        <v>0</v>
      </c>
      <c r="R332" s="12">
        <f t="shared" si="36"/>
        <v>0</v>
      </c>
      <c r="S332" s="12">
        <f t="shared" si="36"/>
        <v>0</v>
      </c>
      <c r="T332" s="12">
        <f t="shared" si="36"/>
        <v>0</v>
      </c>
      <c r="U332" s="12">
        <f t="shared" si="36"/>
        <v>0</v>
      </c>
      <c r="V332" s="12">
        <f t="shared" si="36"/>
        <v>0</v>
      </c>
      <c r="W332" s="12">
        <f t="shared" si="36"/>
        <v>0</v>
      </c>
      <c r="X332" s="67">
        <f t="shared" si="36"/>
        <v>0</v>
      </c>
      <c r="Y332" s="59">
        <f>X332/G326*100</f>
        <v>0</v>
      </c>
    </row>
    <row r="333" spans="1:25" ht="36" customHeight="1" outlineLevel="6" thickBot="1">
      <c r="A333" s="88" t="s">
        <v>256</v>
      </c>
      <c r="B333" s="92">
        <v>951</v>
      </c>
      <c r="C333" s="93" t="s">
        <v>13</v>
      </c>
      <c r="D333" s="93" t="s">
        <v>261</v>
      </c>
      <c r="E333" s="93" t="s">
        <v>93</v>
      </c>
      <c r="F333" s="93"/>
      <c r="G333" s="143">
        <v>0</v>
      </c>
      <c r="H333" s="24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42"/>
      <c r="X333" s="65">
        <v>0</v>
      </c>
      <c r="Y333" s="59">
        <f>X333/G327*100</f>
        <v>0</v>
      </c>
    </row>
    <row r="334" spans="1:25" ht="48" outlineLevel="6" thickBot="1">
      <c r="A334" s="88" t="s">
        <v>249</v>
      </c>
      <c r="B334" s="92">
        <v>951</v>
      </c>
      <c r="C334" s="93" t="s">
        <v>13</v>
      </c>
      <c r="D334" s="93" t="s">
        <v>261</v>
      </c>
      <c r="E334" s="93" t="s">
        <v>250</v>
      </c>
      <c r="F334" s="93"/>
      <c r="G334" s="143">
        <v>423.90200000000004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8.75" customHeight="1" outlineLevel="6" thickBot="1">
      <c r="A335" s="5" t="s">
        <v>100</v>
      </c>
      <c r="B335" s="21">
        <v>951</v>
      </c>
      <c r="C335" s="6" t="s">
        <v>13</v>
      </c>
      <c r="D335" s="6" t="s">
        <v>261</v>
      </c>
      <c r="E335" s="6" t="s">
        <v>95</v>
      </c>
      <c r="F335" s="6"/>
      <c r="G335" s="147">
        <f>G336</f>
        <v>0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</row>
    <row r="336" spans="1:25" ht="32.25" outlineLevel="6" thickBot="1">
      <c r="A336" s="88" t="s">
        <v>101</v>
      </c>
      <c r="B336" s="92">
        <v>951</v>
      </c>
      <c r="C336" s="93" t="s">
        <v>13</v>
      </c>
      <c r="D336" s="93" t="s">
        <v>261</v>
      </c>
      <c r="E336" s="93" t="s">
        <v>96</v>
      </c>
      <c r="F336" s="93"/>
      <c r="G336" s="143">
        <v>0</v>
      </c>
      <c r="H336" s="31">
        <f aca="true" t="shared" si="37" ref="H336:X337">H337</f>
        <v>0</v>
      </c>
      <c r="I336" s="31">
        <f t="shared" si="37"/>
        <v>0</v>
      </c>
      <c r="J336" s="31">
        <f t="shared" si="37"/>
        <v>0</v>
      </c>
      <c r="K336" s="31">
        <f t="shared" si="37"/>
        <v>0</v>
      </c>
      <c r="L336" s="31">
        <f t="shared" si="37"/>
        <v>0</v>
      </c>
      <c r="M336" s="31">
        <f t="shared" si="37"/>
        <v>0</v>
      </c>
      <c r="N336" s="31">
        <f t="shared" si="37"/>
        <v>0</v>
      </c>
      <c r="O336" s="31">
        <f t="shared" si="37"/>
        <v>0</v>
      </c>
      <c r="P336" s="31">
        <f t="shared" si="37"/>
        <v>0</v>
      </c>
      <c r="Q336" s="31">
        <f t="shared" si="37"/>
        <v>0</v>
      </c>
      <c r="R336" s="31">
        <f t="shared" si="37"/>
        <v>0</v>
      </c>
      <c r="S336" s="31">
        <f t="shared" si="37"/>
        <v>0</v>
      </c>
      <c r="T336" s="31">
        <f t="shared" si="37"/>
        <v>0</v>
      </c>
      <c r="U336" s="31">
        <f t="shared" si="37"/>
        <v>0</v>
      </c>
      <c r="V336" s="31">
        <f t="shared" si="37"/>
        <v>0</v>
      </c>
      <c r="W336" s="31">
        <f t="shared" si="37"/>
        <v>0</v>
      </c>
      <c r="X336" s="66">
        <f t="shared" si="37"/>
        <v>1409.01825</v>
      </c>
      <c r="Y336" s="59">
        <f>X336/G330*100</f>
        <v>80.86531364890102</v>
      </c>
    </row>
    <row r="337" spans="1:25" ht="19.5" outlineLevel="6" thickBot="1">
      <c r="A337" s="108" t="s">
        <v>64</v>
      </c>
      <c r="B337" s="18">
        <v>951</v>
      </c>
      <c r="C337" s="14" t="s">
        <v>45</v>
      </c>
      <c r="D337" s="14" t="s">
        <v>257</v>
      </c>
      <c r="E337" s="14" t="s">
        <v>5</v>
      </c>
      <c r="F337" s="14"/>
      <c r="G337" s="141">
        <f>G338</f>
        <v>60268.289000000004</v>
      </c>
      <c r="H337" s="32">
        <f t="shared" si="37"/>
        <v>0</v>
      </c>
      <c r="I337" s="32">
        <f t="shared" si="37"/>
        <v>0</v>
      </c>
      <c r="J337" s="32">
        <f t="shared" si="37"/>
        <v>0</v>
      </c>
      <c r="K337" s="32">
        <f t="shared" si="37"/>
        <v>0</v>
      </c>
      <c r="L337" s="32">
        <f t="shared" si="37"/>
        <v>0</v>
      </c>
      <c r="M337" s="32">
        <f t="shared" si="37"/>
        <v>0</v>
      </c>
      <c r="N337" s="32">
        <f t="shared" si="37"/>
        <v>0</v>
      </c>
      <c r="O337" s="32">
        <f t="shared" si="37"/>
        <v>0</v>
      </c>
      <c r="P337" s="32">
        <f t="shared" si="37"/>
        <v>0</v>
      </c>
      <c r="Q337" s="32">
        <f t="shared" si="37"/>
        <v>0</v>
      </c>
      <c r="R337" s="32">
        <f t="shared" si="37"/>
        <v>0</v>
      </c>
      <c r="S337" s="32">
        <f t="shared" si="37"/>
        <v>0</v>
      </c>
      <c r="T337" s="32">
        <f t="shared" si="37"/>
        <v>0</v>
      </c>
      <c r="U337" s="32">
        <f t="shared" si="37"/>
        <v>0</v>
      </c>
      <c r="V337" s="32">
        <f t="shared" si="37"/>
        <v>0</v>
      </c>
      <c r="W337" s="32">
        <f t="shared" si="37"/>
        <v>0</v>
      </c>
      <c r="X337" s="67">
        <f t="shared" si="37"/>
        <v>1409.01825</v>
      </c>
      <c r="Y337" s="59">
        <f>X337/G331*100</f>
        <v>80.86531364890102</v>
      </c>
    </row>
    <row r="338" spans="1:25" ht="16.5" outlineLevel="6" thickBot="1">
      <c r="A338" s="8" t="s">
        <v>35</v>
      </c>
      <c r="B338" s="19">
        <v>951</v>
      </c>
      <c r="C338" s="9" t="s">
        <v>14</v>
      </c>
      <c r="D338" s="9" t="s">
        <v>257</v>
      </c>
      <c r="E338" s="9" t="s">
        <v>5</v>
      </c>
      <c r="F338" s="9"/>
      <c r="G338" s="142">
        <f>G343+G367+G371+G375+G339</f>
        <v>60268.289000000004</v>
      </c>
      <c r="H338" s="34">
        <f aca="true" t="shared" si="38" ref="H338:X338">H343</f>
        <v>0</v>
      </c>
      <c r="I338" s="34">
        <f t="shared" si="38"/>
        <v>0</v>
      </c>
      <c r="J338" s="34">
        <f t="shared" si="38"/>
        <v>0</v>
      </c>
      <c r="K338" s="34">
        <f t="shared" si="38"/>
        <v>0</v>
      </c>
      <c r="L338" s="34">
        <f t="shared" si="38"/>
        <v>0</v>
      </c>
      <c r="M338" s="34">
        <f t="shared" si="38"/>
        <v>0</v>
      </c>
      <c r="N338" s="34">
        <f t="shared" si="38"/>
        <v>0</v>
      </c>
      <c r="O338" s="34">
        <f t="shared" si="38"/>
        <v>0</v>
      </c>
      <c r="P338" s="34">
        <f t="shared" si="38"/>
        <v>0</v>
      </c>
      <c r="Q338" s="34">
        <f t="shared" si="38"/>
        <v>0</v>
      </c>
      <c r="R338" s="34">
        <f t="shared" si="38"/>
        <v>0</v>
      </c>
      <c r="S338" s="34">
        <f t="shared" si="38"/>
        <v>0</v>
      </c>
      <c r="T338" s="34">
        <f t="shared" si="38"/>
        <v>0</v>
      </c>
      <c r="U338" s="34">
        <f t="shared" si="38"/>
        <v>0</v>
      </c>
      <c r="V338" s="34">
        <f t="shared" si="38"/>
        <v>0</v>
      </c>
      <c r="W338" s="34">
        <f t="shared" si="38"/>
        <v>0</v>
      </c>
      <c r="X338" s="68">
        <f t="shared" si="38"/>
        <v>1409.01825</v>
      </c>
      <c r="Y338" s="59">
        <f>X338/G332*100</f>
        <v>106.86329941662042</v>
      </c>
    </row>
    <row r="339" spans="1:25" ht="32.25" outlineLevel="6" thickBot="1">
      <c r="A339" s="112" t="s">
        <v>135</v>
      </c>
      <c r="B339" s="9">
        <v>951</v>
      </c>
      <c r="C339" s="9" t="s">
        <v>380</v>
      </c>
      <c r="D339" s="9" t="s">
        <v>258</v>
      </c>
      <c r="E339" s="9" t="s">
        <v>5</v>
      </c>
      <c r="F339" s="9"/>
      <c r="G339" s="142">
        <f>G340</f>
        <v>847.61299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82"/>
      <c r="Y339" s="59"/>
    </row>
    <row r="340" spans="1:25" ht="32.25" outlineLevel="6" thickBot="1">
      <c r="A340" s="112" t="s">
        <v>136</v>
      </c>
      <c r="B340" s="9">
        <v>951</v>
      </c>
      <c r="C340" s="9" t="s">
        <v>380</v>
      </c>
      <c r="D340" s="9" t="s">
        <v>259</v>
      </c>
      <c r="E340" s="9" t="s">
        <v>5</v>
      </c>
      <c r="F340" s="9"/>
      <c r="G340" s="142">
        <f>G341</f>
        <v>847.61299</v>
      </c>
      <c r="H340" s="55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82"/>
      <c r="Y340" s="59"/>
    </row>
    <row r="341" spans="1:25" ht="32.25" outlineLevel="6" thickBot="1">
      <c r="A341" s="94" t="s">
        <v>382</v>
      </c>
      <c r="B341" s="91">
        <v>951</v>
      </c>
      <c r="C341" s="91" t="s">
        <v>380</v>
      </c>
      <c r="D341" s="91" t="s">
        <v>383</v>
      </c>
      <c r="E341" s="91" t="s">
        <v>5</v>
      </c>
      <c r="F341" s="91"/>
      <c r="G341" s="144">
        <f>G342</f>
        <v>847.61299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82"/>
      <c r="Y341" s="59"/>
    </row>
    <row r="342" spans="1:25" ht="16.5" outlineLevel="6" thickBot="1">
      <c r="A342" s="5" t="s">
        <v>87</v>
      </c>
      <c r="B342" s="6">
        <v>951</v>
      </c>
      <c r="C342" s="6" t="s">
        <v>380</v>
      </c>
      <c r="D342" s="6" t="s">
        <v>383</v>
      </c>
      <c r="E342" s="6" t="s">
        <v>88</v>
      </c>
      <c r="F342" s="6"/>
      <c r="G342" s="147">
        <v>847.61299</v>
      </c>
      <c r="H342" s="55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82"/>
      <c r="Y342" s="59"/>
    </row>
    <row r="343" spans="1:25" ht="19.5" outlineLevel="6" thickBot="1">
      <c r="A343" s="13" t="s">
        <v>160</v>
      </c>
      <c r="B343" s="19">
        <v>951</v>
      </c>
      <c r="C343" s="11" t="s">
        <v>14</v>
      </c>
      <c r="D343" s="11" t="s">
        <v>300</v>
      </c>
      <c r="E343" s="11" t="s">
        <v>5</v>
      </c>
      <c r="F343" s="11"/>
      <c r="G343" s="145">
        <f>G344+G356</f>
        <v>59348.27601</v>
      </c>
      <c r="H343" s="24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42"/>
      <c r="X343" s="65">
        <v>1409.01825</v>
      </c>
      <c r="Y343" s="59" t="e">
        <f>X343/G333*100</f>
        <v>#DIV/0!</v>
      </c>
    </row>
    <row r="344" spans="1:25" ht="19.5" outlineLevel="6" thickBot="1">
      <c r="A344" s="94" t="s">
        <v>121</v>
      </c>
      <c r="B344" s="90">
        <v>951</v>
      </c>
      <c r="C344" s="91" t="s">
        <v>14</v>
      </c>
      <c r="D344" s="91" t="s">
        <v>301</v>
      </c>
      <c r="E344" s="91" t="s">
        <v>5</v>
      </c>
      <c r="F344" s="91"/>
      <c r="G344" s="144">
        <f>G345+G350+G353</f>
        <v>34152.74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32.25" outlineLevel="6" thickBot="1">
      <c r="A345" s="79" t="s">
        <v>161</v>
      </c>
      <c r="B345" s="21">
        <v>951</v>
      </c>
      <c r="C345" s="6" t="s">
        <v>14</v>
      </c>
      <c r="D345" s="6" t="s">
        <v>302</v>
      </c>
      <c r="E345" s="6" t="s">
        <v>5</v>
      </c>
      <c r="F345" s="6"/>
      <c r="G345" s="7">
        <f>G346+G348</f>
        <v>30</v>
      </c>
      <c r="H345" s="77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75"/>
      <c r="Y345" s="59"/>
    </row>
    <row r="346" spans="1:25" ht="21.75" customHeight="1" outlineLevel="6" thickBot="1">
      <c r="A346" s="88" t="s">
        <v>100</v>
      </c>
      <c r="B346" s="92">
        <v>951</v>
      </c>
      <c r="C346" s="93" t="s">
        <v>14</v>
      </c>
      <c r="D346" s="93" t="s">
        <v>302</v>
      </c>
      <c r="E346" s="93" t="s">
        <v>95</v>
      </c>
      <c r="F346" s="93"/>
      <c r="G346" s="98">
        <f>G347</f>
        <v>30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</row>
    <row r="347" spans="1:25" ht="32.25" outlineLevel="6" thickBot="1">
      <c r="A347" s="88" t="s">
        <v>101</v>
      </c>
      <c r="B347" s="92">
        <v>951</v>
      </c>
      <c r="C347" s="93" t="s">
        <v>14</v>
      </c>
      <c r="D347" s="93" t="s">
        <v>302</v>
      </c>
      <c r="E347" s="93" t="s">
        <v>96</v>
      </c>
      <c r="F347" s="93"/>
      <c r="G347" s="98">
        <v>30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19.5" outlineLevel="6" thickBot="1">
      <c r="A348" s="88" t="s">
        <v>375</v>
      </c>
      <c r="B348" s="92">
        <v>951</v>
      </c>
      <c r="C348" s="93" t="s">
        <v>14</v>
      </c>
      <c r="D348" s="93" t="s">
        <v>302</v>
      </c>
      <c r="E348" s="93" t="s">
        <v>377</v>
      </c>
      <c r="F348" s="93"/>
      <c r="G348" s="161">
        <f>G349</f>
        <v>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/>
      <c r="Y348" s="59"/>
    </row>
    <row r="349" spans="1:25" ht="36.75" customHeight="1" outlineLevel="6" thickBot="1">
      <c r="A349" s="88" t="s">
        <v>376</v>
      </c>
      <c r="B349" s="92">
        <v>951</v>
      </c>
      <c r="C349" s="93" t="s">
        <v>14</v>
      </c>
      <c r="D349" s="93" t="s">
        <v>302</v>
      </c>
      <c r="E349" s="93" t="s">
        <v>378</v>
      </c>
      <c r="F349" s="93"/>
      <c r="G349" s="161">
        <v>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36.75" customHeight="1" outlineLevel="6" thickBot="1">
      <c r="A350" s="79" t="s">
        <v>423</v>
      </c>
      <c r="B350" s="21">
        <v>951</v>
      </c>
      <c r="C350" s="6" t="s">
        <v>14</v>
      </c>
      <c r="D350" s="6" t="s">
        <v>422</v>
      </c>
      <c r="E350" s="6" t="s">
        <v>5</v>
      </c>
      <c r="F350" s="6"/>
      <c r="G350" s="147">
        <f>G351</f>
        <v>33748.74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14.25" customHeight="1" outlineLevel="6" thickBot="1">
      <c r="A351" s="88" t="s">
        <v>375</v>
      </c>
      <c r="B351" s="92">
        <v>951</v>
      </c>
      <c r="C351" s="93" t="s">
        <v>14</v>
      </c>
      <c r="D351" s="93" t="s">
        <v>422</v>
      </c>
      <c r="E351" s="93" t="s">
        <v>377</v>
      </c>
      <c r="F351" s="93"/>
      <c r="G351" s="161">
        <f>G352</f>
        <v>33748.74</v>
      </c>
      <c r="H351" s="77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5"/>
      <c r="Y351" s="59"/>
    </row>
    <row r="352" spans="1:25" ht="36.75" customHeight="1" outlineLevel="6" thickBot="1">
      <c r="A352" s="88" t="s">
        <v>376</v>
      </c>
      <c r="B352" s="92">
        <v>951</v>
      </c>
      <c r="C352" s="93" t="s">
        <v>14</v>
      </c>
      <c r="D352" s="93" t="s">
        <v>422</v>
      </c>
      <c r="E352" s="93" t="s">
        <v>378</v>
      </c>
      <c r="F352" s="93"/>
      <c r="G352" s="161">
        <v>33748.74</v>
      </c>
      <c r="H352" s="77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5"/>
      <c r="Y352" s="59"/>
    </row>
    <row r="353" spans="1:25" ht="36.75" customHeight="1" outlineLevel="6" thickBot="1">
      <c r="A353" s="79" t="s">
        <v>424</v>
      </c>
      <c r="B353" s="21">
        <v>951</v>
      </c>
      <c r="C353" s="6" t="s">
        <v>14</v>
      </c>
      <c r="D353" s="6" t="s">
        <v>444</v>
      </c>
      <c r="E353" s="6" t="s">
        <v>5</v>
      </c>
      <c r="F353" s="6"/>
      <c r="G353" s="147">
        <f>G354</f>
        <v>374</v>
      </c>
      <c r="H353" s="77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5"/>
      <c r="Y353" s="59"/>
    </row>
    <row r="354" spans="1:25" ht="18.75" customHeight="1" outlineLevel="6" thickBot="1">
      <c r="A354" s="88" t="s">
        <v>375</v>
      </c>
      <c r="B354" s="92">
        <v>951</v>
      </c>
      <c r="C354" s="93" t="s">
        <v>14</v>
      </c>
      <c r="D354" s="93" t="s">
        <v>444</v>
      </c>
      <c r="E354" s="93" t="s">
        <v>377</v>
      </c>
      <c r="F354" s="93"/>
      <c r="G354" s="161">
        <f>G355</f>
        <v>374</v>
      </c>
      <c r="H354" s="77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75"/>
      <c r="Y354" s="59"/>
    </row>
    <row r="355" spans="1:25" ht="36.75" customHeight="1" outlineLevel="6" thickBot="1">
      <c r="A355" s="88" t="s">
        <v>376</v>
      </c>
      <c r="B355" s="92">
        <v>951</v>
      </c>
      <c r="C355" s="93" t="s">
        <v>14</v>
      </c>
      <c r="D355" s="93" t="s">
        <v>444</v>
      </c>
      <c r="E355" s="93" t="s">
        <v>378</v>
      </c>
      <c r="F355" s="93"/>
      <c r="G355" s="161">
        <f>209+165</f>
        <v>374</v>
      </c>
      <c r="H355" s="77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75"/>
      <c r="Y355" s="59"/>
    </row>
    <row r="356" spans="1:25" ht="32.25" outlineLevel="6" thickBot="1">
      <c r="A356" s="114" t="s">
        <v>162</v>
      </c>
      <c r="B356" s="90">
        <v>951</v>
      </c>
      <c r="C356" s="91" t="s">
        <v>14</v>
      </c>
      <c r="D356" s="91" t="s">
        <v>303</v>
      </c>
      <c r="E356" s="91" t="s">
        <v>5</v>
      </c>
      <c r="F356" s="91"/>
      <c r="G356" s="16">
        <f>G357+G361+G364</f>
        <v>25195.53601</v>
      </c>
      <c r="H356" s="77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75"/>
      <c r="Y356" s="59"/>
    </row>
    <row r="357" spans="1:25" ht="32.25" outlineLevel="6" thickBot="1">
      <c r="A357" s="5" t="s">
        <v>163</v>
      </c>
      <c r="B357" s="21">
        <v>951</v>
      </c>
      <c r="C357" s="6" t="s">
        <v>14</v>
      </c>
      <c r="D357" s="6" t="s">
        <v>304</v>
      </c>
      <c r="E357" s="6" t="s">
        <v>5</v>
      </c>
      <c r="F357" s="6"/>
      <c r="G357" s="7">
        <f>G358</f>
        <v>16008.03601</v>
      </c>
      <c r="H357" s="29">
        <f aca="true" t="shared" si="39" ref="H357:X357">H358</f>
        <v>0</v>
      </c>
      <c r="I357" s="29">
        <f t="shared" si="39"/>
        <v>0</v>
      </c>
      <c r="J357" s="29">
        <f t="shared" si="39"/>
        <v>0</v>
      </c>
      <c r="K357" s="29">
        <f t="shared" si="39"/>
        <v>0</v>
      </c>
      <c r="L357" s="29">
        <f t="shared" si="39"/>
        <v>0</v>
      </c>
      <c r="M357" s="29">
        <f t="shared" si="39"/>
        <v>0</v>
      </c>
      <c r="N357" s="29">
        <f t="shared" si="39"/>
        <v>0</v>
      </c>
      <c r="O357" s="29">
        <f t="shared" si="39"/>
        <v>0</v>
      </c>
      <c r="P357" s="29">
        <f t="shared" si="39"/>
        <v>0</v>
      </c>
      <c r="Q357" s="29">
        <f t="shared" si="39"/>
        <v>0</v>
      </c>
      <c r="R357" s="29">
        <f t="shared" si="39"/>
        <v>0</v>
      </c>
      <c r="S357" s="29">
        <f t="shared" si="39"/>
        <v>0</v>
      </c>
      <c r="T357" s="29">
        <f t="shared" si="39"/>
        <v>0</v>
      </c>
      <c r="U357" s="29">
        <f t="shared" si="39"/>
        <v>0</v>
      </c>
      <c r="V357" s="29">
        <f t="shared" si="39"/>
        <v>0</v>
      </c>
      <c r="W357" s="29">
        <f t="shared" si="39"/>
        <v>0</v>
      </c>
      <c r="X357" s="73">
        <f t="shared" si="39"/>
        <v>669.14176</v>
      </c>
      <c r="Y357" s="59">
        <f>X357/G343*100</f>
        <v>1.1274830626710228</v>
      </c>
    </row>
    <row r="358" spans="1:25" ht="16.5" outlineLevel="6" thickBot="1">
      <c r="A358" s="88" t="s">
        <v>120</v>
      </c>
      <c r="B358" s="92">
        <v>951</v>
      </c>
      <c r="C358" s="93" t="s">
        <v>14</v>
      </c>
      <c r="D358" s="93" t="s">
        <v>304</v>
      </c>
      <c r="E358" s="93" t="s">
        <v>119</v>
      </c>
      <c r="F358" s="93"/>
      <c r="G358" s="98">
        <f>G359+G360</f>
        <v>16008.03601</v>
      </c>
      <c r="H358" s="10">
        <f aca="true" t="shared" si="40" ref="H358:X358">H373</f>
        <v>0</v>
      </c>
      <c r="I358" s="10">
        <f t="shared" si="40"/>
        <v>0</v>
      </c>
      <c r="J358" s="10">
        <f t="shared" si="40"/>
        <v>0</v>
      </c>
      <c r="K358" s="10">
        <f t="shared" si="40"/>
        <v>0</v>
      </c>
      <c r="L358" s="10">
        <f t="shared" si="40"/>
        <v>0</v>
      </c>
      <c r="M358" s="10">
        <f t="shared" si="40"/>
        <v>0</v>
      </c>
      <c r="N358" s="10">
        <f t="shared" si="40"/>
        <v>0</v>
      </c>
      <c r="O358" s="10">
        <f t="shared" si="40"/>
        <v>0</v>
      </c>
      <c r="P358" s="10">
        <f t="shared" si="40"/>
        <v>0</v>
      </c>
      <c r="Q358" s="10">
        <f t="shared" si="40"/>
        <v>0</v>
      </c>
      <c r="R358" s="10">
        <f t="shared" si="40"/>
        <v>0</v>
      </c>
      <c r="S358" s="10">
        <f t="shared" si="40"/>
        <v>0</v>
      </c>
      <c r="T358" s="10">
        <f t="shared" si="40"/>
        <v>0</v>
      </c>
      <c r="U358" s="10">
        <f t="shared" si="40"/>
        <v>0</v>
      </c>
      <c r="V358" s="10">
        <f t="shared" si="40"/>
        <v>0</v>
      </c>
      <c r="W358" s="10">
        <f t="shared" si="40"/>
        <v>0</v>
      </c>
      <c r="X358" s="66">
        <f t="shared" si="40"/>
        <v>669.14176</v>
      </c>
      <c r="Y358" s="59">
        <f>X358/G344*100</f>
        <v>1.9592623022340228</v>
      </c>
    </row>
    <row r="359" spans="1:25" ht="48" outlineLevel="6" thickBot="1">
      <c r="A359" s="99" t="s">
        <v>205</v>
      </c>
      <c r="B359" s="92">
        <v>951</v>
      </c>
      <c r="C359" s="93" t="s">
        <v>14</v>
      </c>
      <c r="D359" s="93" t="s">
        <v>304</v>
      </c>
      <c r="E359" s="93" t="s">
        <v>89</v>
      </c>
      <c r="F359" s="93"/>
      <c r="G359" s="143">
        <f>13082.03601+526-748.142</f>
        <v>12859.89401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66"/>
      <c r="Y359" s="59"/>
    </row>
    <row r="360" spans="1:25" ht="16.5" outlineLevel="6" thickBot="1">
      <c r="A360" s="96" t="s">
        <v>87</v>
      </c>
      <c r="B360" s="92">
        <v>951</v>
      </c>
      <c r="C360" s="93" t="s">
        <v>14</v>
      </c>
      <c r="D360" s="93" t="s">
        <v>313</v>
      </c>
      <c r="E360" s="93" t="s">
        <v>88</v>
      </c>
      <c r="F360" s="93"/>
      <c r="G360" s="143">
        <f>3000+148.142</f>
        <v>3148.142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66"/>
      <c r="Y360" s="59"/>
    </row>
    <row r="361" spans="1:25" ht="32.25" outlineLevel="6" thickBot="1">
      <c r="A361" s="5" t="s">
        <v>164</v>
      </c>
      <c r="B361" s="21">
        <v>951</v>
      </c>
      <c r="C361" s="6" t="s">
        <v>14</v>
      </c>
      <c r="D361" s="6" t="s">
        <v>305</v>
      </c>
      <c r="E361" s="6" t="s">
        <v>5</v>
      </c>
      <c r="F361" s="6"/>
      <c r="G361" s="7">
        <f>G362</f>
        <v>9187.5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66"/>
      <c r="Y361" s="59"/>
    </row>
    <row r="362" spans="1:25" ht="19.5" customHeight="1" outlineLevel="6" thickBot="1">
      <c r="A362" s="88" t="s">
        <v>120</v>
      </c>
      <c r="B362" s="92">
        <v>951</v>
      </c>
      <c r="C362" s="93" t="s">
        <v>14</v>
      </c>
      <c r="D362" s="93" t="s">
        <v>305</v>
      </c>
      <c r="E362" s="93" t="s">
        <v>119</v>
      </c>
      <c r="F362" s="93"/>
      <c r="G362" s="98">
        <f>G363</f>
        <v>9187.5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66"/>
      <c r="Y362" s="59"/>
    </row>
    <row r="363" spans="1:25" ht="48" outlineLevel="6" thickBot="1">
      <c r="A363" s="99" t="s">
        <v>205</v>
      </c>
      <c r="B363" s="92">
        <v>951</v>
      </c>
      <c r="C363" s="93" t="s">
        <v>14</v>
      </c>
      <c r="D363" s="93" t="s">
        <v>305</v>
      </c>
      <c r="E363" s="93" t="s">
        <v>89</v>
      </c>
      <c r="F363" s="93"/>
      <c r="G363" s="98">
        <f>8713.5+474</f>
        <v>9187.5</v>
      </c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66"/>
      <c r="Y363" s="59"/>
    </row>
    <row r="364" spans="1:25" ht="19.5" customHeight="1" outlineLevel="6" thickBot="1">
      <c r="A364" s="79" t="s">
        <v>246</v>
      </c>
      <c r="B364" s="21">
        <v>951</v>
      </c>
      <c r="C364" s="6" t="s">
        <v>14</v>
      </c>
      <c r="D364" s="6" t="s">
        <v>306</v>
      </c>
      <c r="E364" s="6" t="s">
        <v>5</v>
      </c>
      <c r="F364" s="6"/>
      <c r="G364" s="7">
        <f>G365</f>
        <v>0</v>
      </c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66"/>
      <c r="Y364" s="59"/>
    </row>
    <row r="365" spans="1:25" ht="16.5" outlineLevel="6" thickBot="1">
      <c r="A365" s="88" t="s">
        <v>120</v>
      </c>
      <c r="B365" s="92">
        <v>951</v>
      </c>
      <c r="C365" s="93" t="s">
        <v>14</v>
      </c>
      <c r="D365" s="93" t="s">
        <v>306</v>
      </c>
      <c r="E365" s="93" t="s">
        <v>119</v>
      </c>
      <c r="F365" s="93"/>
      <c r="G365" s="98">
        <f>G366</f>
        <v>0</v>
      </c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66"/>
      <c r="Y365" s="59"/>
    </row>
    <row r="366" spans="1:25" ht="48" outlineLevel="6" thickBot="1">
      <c r="A366" s="99" t="s">
        <v>205</v>
      </c>
      <c r="B366" s="92">
        <v>951</v>
      </c>
      <c r="C366" s="93" t="s">
        <v>14</v>
      </c>
      <c r="D366" s="93" t="s">
        <v>306</v>
      </c>
      <c r="E366" s="93" t="s">
        <v>89</v>
      </c>
      <c r="F366" s="93"/>
      <c r="G366" s="98">
        <v>0</v>
      </c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66"/>
      <c r="Y366" s="59"/>
    </row>
    <row r="367" spans="1:25" ht="16.5" outlineLevel="6" thickBot="1">
      <c r="A367" s="8" t="s">
        <v>230</v>
      </c>
      <c r="B367" s="19">
        <v>951</v>
      </c>
      <c r="C367" s="9" t="s">
        <v>14</v>
      </c>
      <c r="D367" s="9" t="s">
        <v>307</v>
      </c>
      <c r="E367" s="9" t="s">
        <v>5</v>
      </c>
      <c r="F367" s="9"/>
      <c r="G367" s="10">
        <f>G368</f>
        <v>20</v>
      </c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66"/>
      <c r="Y367" s="59"/>
    </row>
    <row r="368" spans="1:25" ht="48" outlineLevel="6" thickBot="1">
      <c r="A368" s="79" t="s">
        <v>165</v>
      </c>
      <c r="B368" s="21">
        <v>951</v>
      </c>
      <c r="C368" s="6" t="s">
        <v>14</v>
      </c>
      <c r="D368" s="6" t="s">
        <v>308</v>
      </c>
      <c r="E368" s="6" t="s">
        <v>5</v>
      </c>
      <c r="F368" s="6"/>
      <c r="G368" s="7">
        <f>G369</f>
        <v>20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66"/>
      <c r="Y368" s="59"/>
    </row>
    <row r="369" spans="1:25" ht="18.75" customHeight="1" outlineLevel="6" thickBot="1">
      <c r="A369" s="88" t="s">
        <v>100</v>
      </c>
      <c r="B369" s="92">
        <v>951</v>
      </c>
      <c r="C369" s="93" t="s">
        <v>14</v>
      </c>
      <c r="D369" s="93" t="s">
        <v>308</v>
      </c>
      <c r="E369" s="93" t="s">
        <v>95</v>
      </c>
      <c r="F369" s="93"/>
      <c r="G369" s="98">
        <f>G370</f>
        <v>20</v>
      </c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66"/>
      <c r="Y369" s="59"/>
    </row>
    <row r="370" spans="1:25" ht="32.25" outlineLevel="6" thickBot="1">
      <c r="A370" s="88" t="s">
        <v>101</v>
      </c>
      <c r="B370" s="92">
        <v>951</v>
      </c>
      <c r="C370" s="93" t="s">
        <v>14</v>
      </c>
      <c r="D370" s="93" t="s">
        <v>308</v>
      </c>
      <c r="E370" s="93" t="s">
        <v>96</v>
      </c>
      <c r="F370" s="93"/>
      <c r="G370" s="98">
        <v>20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66"/>
      <c r="Y370" s="59"/>
    </row>
    <row r="371" spans="1:25" ht="32.25" outlineLevel="6" thickBot="1">
      <c r="A371" s="8" t="s">
        <v>450</v>
      </c>
      <c r="B371" s="19">
        <v>951</v>
      </c>
      <c r="C371" s="9" t="s">
        <v>14</v>
      </c>
      <c r="D371" s="9" t="s">
        <v>309</v>
      </c>
      <c r="E371" s="9" t="s">
        <v>5</v>
      </c>
      <c r="F371" s="9"/>
      <c r="G371" s="10">
        <f>G372</f>
        <v>42.4</v>
      </c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66"/>
      <c r="Y371" s="59"/>
    </row>
    <row r="372" spans="1:25" ht="32.25" outlineLevel="6" thickBot="1">
      <c r="A372" s="79" t="s">
        <v>166</v>
      </c>
      <c r="B372" s="21">
        <v>951</v>
      </c>
      <c r="C372" s="6" t="s">
        <v>14</v>
      </c>
      <c r="D372" s="6" t="s">
        <v>310</v>
      </c>
      <c r="E372" s="6" t="s">
        <v>5</v>
      </c>
      <c r="F372" s="6"/>
      <c r="G372" s="7">
        <f>G373</f>
        <v>42.4</v>
      </c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66"/>
      <c r="Y372" s="59"/>
    </row>
    <row r="373" spans="1:25" ht="32.25" outlineLevel="6" thickBot="1">
      <c r="A373" s="88" t="s">
        <v>100</v>
      </c>
      <c r="B373" s="92">
        <v>951</v>
      </c>
      <c r="C373" s="93" t="s">
        <v>14</v>
      </c>
      <c r="D373" s="93" t="s">
        <v>310</v>
      </c>
      <c r="E373" s="93" t="s">
        <v>95</v>
      </c>
      <c r="F373" s="93"/>
      <c r="G373" s="98">
        <f>G374</f>
        <v>42.4</v>
      </c>
      <c r="H373" s="12">
        <f aca="true" t="shared" si="41" ref="H373:X373">H374</f>
        <v>0</v>
      </c>
      <c r="I373" s="12">
        <f t="shared" si="41"/>
        <v>0</v>
      </c>
      <c r="J373" s="12">
        <f t="shared" si="41"/>
        <v>0</v>
      </c>
      <c r="K373" s="12">
        <f t="shared" si="41"/>
        <v>0</v>
      </c>
      <c r="L373" s="12">
        <f t="shared" si="41"/>
        <v>0</v>
      </c>
      <c r="M373" s="12">
        <f t="shared" si="41"/>
        <v>0</v>
      </c>
      <c r="N373" s="12">
        <f t="shared" si="41"/>
        <v>0</v>
      </c>
      <c r="O373" s="12">
        <f t="shared" si="41"/>
        <v>0</v>
      </c>
      <c r="P373" s="12">
        <f t="shared" si="41"/>
        <v>0</v>
      </c>
      <c r="Q373" s="12">
        <f t="shared" si="41"/>
        <v>0</v>
      </c>
      <c r="R373" s="12">
        <f t="shared" si="41"/>
        <v>0</v>
      </c>
      <c r="S373" s="12">
        <f t="shared" si="41"/>
        <v>0</v>
      </c>
      <c r="T373" s="12">
        <f t="shared" si="41"/>
        <v>0</v>
      </c>
      <c r="U373" s="12">
        <f t="shared" si="41"/>
        <v>0</v>
      </c>
      <c r="V373" s="12">
        <f t="shared" si="41"/>
        <v>0</v>
      </c>
      <c r="W373" s="12">
        <f t="shared" si="41"/>
        <v>0</v>
      </c>
      <c r="X373" s="67">
        <f t="shared" si="41"/>
        <v>669.14176</v>
      </c>
      <c r="Y373" s="59">
        <f>X373/G367*100</f>
        <v>3345.7088</v>
      </c>
    </row>
    <row r="374" spans="1:25" ht="32.25" outlineLevel="6" thickBot="1">
      <c r="A374" s="88" t="s">
        <v>101</v>
      </c>
      <c r="B374" s="92">
        <v>951</v>
      </c>
      <c r="C374" s="93" t="s">
        <v>14</v>
      </c>
      <c r="D374" s="93" t="s">
        <v>310</v>
      </c>
      <c r="E374" s="93" t="s">
        <v>96</v>
      </c>
      <c r="F374" s="93"/>
      <c r="G374" s="98">
        <v>42.4</v>
      </c>
      <c r="H374" s="24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42"/>
      <c r="X374" s="65">
        <v>669.14176</v>
      </c>
      <c r="Y374" s="59">
        <f>X374/G368*100</f>
        <v>3345.7088</v>
      </c>
    </row>
    <row r="375" spans="1:25" ht="19.5" outlineLevel="6" thickBot="1">
      <c r="A375" s="8" t="s">
        <v>231</v>
      </c>
      <c r="B375" s="19">
        <v>951</v>
      </c>
      <c r="C375" s="9" t="s">
        <v>14</v>
      </c>
      <c r="D375" s="9" t="s">
        <v>311</v>
      </c>
      <c r="E375" s="9" t="s">
        <v>5</v>
      </c>
      <c r="F375" s="9"/>
      <c r="G375" s="10">
        <f>G376</f>
        <v>10</v>
      </c>
      <c r="H375" s="77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75"/>
      <c r="Y375" s="59"/>
    </row>
    <row r="376" spans="1:25" ht="32.25" outlineLevel="6" thickBot="1">
      <c r="A376" s="79" t="s">
        <v>167</v>
      </c>
      <c r="B376" s="21">
        <v>951</v>
      </c>
      <c r="C376" s="6" t="s">
        <v>14</v>
      </c>
      <c r="D376" s="6" t="s">
        <v>312</v>
      </c>
      <c r="E376" s="6" t="s">
        <v>5</v>
      </c>
      <c r="F376" s="6"/>
      <c r="G376" s="7">
        <f>G377</f>
        <v>10</v>
      </c>
      <c r="H376" s="77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75"/>
      <c r="Y376" s="59"/>
    </row>
    <row r="377" spans="1:25" ht="18.75" customHeight="1" outlineLevel="6" thickBot="1">
      <c r="A377" s="88" t="s">
        <v>100</v>
      </c>
      <c r="B377" s="92">
        <v>951</v>
      </c>
      <c r="C377" s="93" t="s">
        <v>14</v>
      </c>
      <c r="D377" s="93" t="s">
        <v>312</v>
      </c>
      <c r="E377" s="93" t="s">
        <v>95</v>
      </c>
      <c r="F377" s="93"/>
      <c r="G377" s="98">
        <f>G378</f>
        <v>10</v>
      </c>
      <c r="H377" s="77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75"/>
      <c r="Y377" s="59"/>
    </row>
    <row r="378" spans="1:25" ht="32.25" outlineLevel="6" thickBot="1">
      <c r="A378" s="88" t="s">
        <v>101</v>
      </c>
      <c r="B378" s="92">
        <v>951</v>
      </c>
      <c r="C378" s="93" t="s">
        <v>14</v>
      </c>
      <c r="D378" s="93" t="s">
        <v>312</v>
      </c>
      <c r="E378" s="93" t="s">
        <v>96</v>
      </c>
      <c r="F378" s="93"/>
      <c r="G378" s="98">
        <v>10</v>
      </c>
      <c r="H378" s="77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75"/>
      <c r="Y378" s="59"/>
    </row>
    <row r="379" spans="1:25" ht="19.5" outlineLevel="6" thickBot="1">
      <c r="A379" s="108" t="s">
        <v>44</v>
      </c>
      <c r="B379" s="18">
        <v>951</v>
      </c>
      <c r="C379" s="14" t="s">
        <v>43</v>
      </c>
      <c r="D379" s="14" t="s">
        <v>257</v>
      </c>
      <c r="E379" s="14" t="s">
        <v>5</v>
      </c>
      <c r="F379" s="14"/>
      <c r="G379" s="15">
        <f>G380+G386+G395</f>
        <v>3558.0614100000003</v>
      </c>
      <c r="H379" s="77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75"/>
      <c r="Y379" s="59"/>
    </row>
    <row r="380" spans="1:25" ht="19.5" outlineLevel="6" thickBot="1">
      <c r="A380" s="124" t="s">
        <v>36</v>
      </c>
      <c r="B380" s="18">
        <v>951</v>
      </c>
      <c r="C380" s="39" t="s">
        <v>15</v>
      </c>
      <c r="D380" s="39" t="s">
        <v>257</v>
      </c>
      <c r="E380" s="39" t="s">
        <v>5</v>
      </c>
      <c r="F380" s="39"/>
      <c r="G380" s="119">
        <f>G381</f>
        <v>740.51931</v>
      </c>
      <c r="H380" s="77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75"/>
      <c r="Y380" s="59"/>
    </row>
    <row r="381" spans="1:25" ht="32.25" outlineLevel="6" thickBot="1">
      <c r="A381" s="112" t="s">
        <v>135</v>
      </c>
      <c r="B381" s="19">
        <v>951</v>
      </c>
      <c r="C381" s="9" t="s">
        <v>15</v>
      </c>
      <c r="D381" s="9" t="s">
        <v>258</v>
      </c>
      <c r="E381" s="9" t="s">
        <v>5</v>
      </c>
      <c r="F381" s="9"/>
      <c r="G381" s="10">
        <f>G382</f>
        <v>740.51931</v>
      </c>
      <c r="H381" s="77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75"/>
      <c r="Y381" s="59"/>
    </row>
    <row r="382" spans="1:25" ht="35.25" customHeight="1" outlineLevel="6" thickBot="1">
      <c r="A382" s="112" t="s">
        <v>136</v>
      </c>
      <c r="B382" s="19">
        <v>951</v>
      </c>
      <c r="C382" s="11" t="s">
        <v>15</v>
      </c>
      <c r="D382" s="11" t="s">
        <v>259</v>
      </c>
      <c r="E382" s="11" t="s">
        <v>5</v>
      </c>
      <c r="F382" s="11"/>
      <c r="G382" s="12">
        <f>G383</f>
        <v>740.51931</v>
      </c>
      <c r="H382" s="77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75"/>
      <c r="Y382" s="59"/>
    </row>
    <row r="383" spans="1:25" ht="32.25" outlineLevel="6" thickBot="1">
      <c r="A383" s="94" t="s">
        <v>168</v>
      </c>
      <c r="B383" s="90">
        <v>951</v>
      </c>
      <c r="C383" s="91" t="s">
        <v>15</v>
      </c>
      <c r="D383" s="91" t="s">
        <v>314</v>
      </c>
      <c r="E383" s="91" t="s">
        <v>5</v>
      </c>
      <c r="F383" s="91"/>
      <c r="G383" s="16">
        <f>G384</f>
        <v>740.51931</v>
      </c>
      <c r="H383" s="77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75"/>
      <c r="Y383" s="59"/>
    </row>
    <row r="384" spans="1:25" ht="18" customHeight="1" outlineLevel="6" thickBot="1">
      <c r="A384" s="5" t="s">
        <v>124</v>
      </c>
      <c r="B384" s="21">
        <v>951</v>
      </c>
      <c r="C384" s="6" t="s">
        <v>15</v>
      </c>
      <c r="D384" s="6" t="s">
        <v>314</v>
      </c>
      <c r="E384" s="6" t="s">
        <v>122</v>
      </c>
      <c r="F384" s="6"/>
      <c r="G384" s="7">
        <f>G385</f>
        <v>740.51931</v>
      </c>
      <c r="H384" s="77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75"/>
      <c r="Y384" s="59"/>
    </row>
    <row r="385" spans="1:25" ht="32.25" outlineLevel="6" thickBot="1">
      <c r="A385" s="88" t="s">
        <v>125</v>
      </c>
      <c r="B385" s="92">
        <v>951</v>
      </c>
      <c r="C385" s="93" t="s">
        <v>15</v>
      </c>
      <c r="D385" s="93" t="s">
        <v>314</v>
      </c>
      <c r="E385" s="93" t="s">
        <v>123</v>
      </c>
      <c r="F385" s="93"/>
      <c r="G385" s="98">
        <v>740.51931</v>
      </c>
      <c r="H385" s="77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75"/>
      <c r="Y385" s="59"/>
    </row>
    <row r="386" spans="1:25" ht="19.5" outlineLevel="6" thickBot="1">
      <c r="A386" s="124" t="s">
        <v>37</v>
      </c>
      <c r="B386" s="18">
        <v>951</v>
      </c>
      <c r="C386" s="39" t="s">
        <v>16</v>
      </c>
      <c r="D386" s="39" t="s">
        <v>257</v>
      </c>
      <c r="E386" s="39" t="s">
        <v>5</v>
      </c>
      <c r="F386" s="39"/>
      <c r="G386" s="119">
        <f>G387</f>
        <v>2787.5421</v>
      </c>
      <c r="H386" s="77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75"/>
      <c r="Y386" s="59"/>
    </row>
    <row r="387" spans="1:25" ht="19.5" outlineLevel="6" thickBot="1">
      <c r="A387" s="13" t="s">
        <v>145</v>
      </c>
      <c r="B387" s="19">
        <v>951</v>
      </c>
      <c r="C387" s="9" t="s">
        <v>16</v>
      </c>
      <c r="D387" s="9" t="s">
        <v>257</v>
      </c>
      <c r="E387" s="9" t="s">
        <v>5</v>
      </c>
      <c r="F387" s="9"/>
      <c r="G387" s="142">
        <f>G388</f>
        <v>2787.5421</v>
      </c>
      <c r="H387" s="77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75"/>
      <c r="Y387" s="59"/>
    </row>
    <row r="388" spans="1:25" ht="19.5" outlineLevel="6" thickBot="1">
      <c r="A388" s="8" t="s">
        <v>232</v>
      </c>
      <c r="B388" s="19">
        <v>951</v>
      </c>
      <c r="C388" s="9" t="s">
        <v>16</v>
      </c>
      <c r="D388" s="9" t="s">
        <v>315</v>
      </c>
      <c r="E388" s="9" t="s">
        <v>5</v>
      </c>
      <c r="F388" s="9"/>
      <c r="G388" s="10">
        <f>G389+G392</f>
        <v>2787.5421</v>
      </c>
      <c r="H388" s="29" t="e">
        <f aca="true" t="shared" si="42" ref="H388:X388">H389+H393</f>
        <v>#REF!</v>
      </c>
      <c r="I388" s="29" t="e">
        <f t="shared" si="42"/>
        <v>#REF!</v>
      </c>
      <c r="J388" s="29" t="e">
        <f t="shared" si="42"/>
        <v>#REF!</v>
      </c>
      <c r="K388" s="29" t="e">
        <f t="shared" si="42"/>
        <v>#REF!</v>
      </c>
      <c r="L388" s="29" t="e">
        <f t="shared" si="42"/>
        <v>#REF!</v>
      </c>
      <c r="M388" s="29" t="e">
        <f t="shared" si="42"/>
        <v>#REF!</v>
      </c>
      <c r="N388" s="29" t="e">
        <f t="shared" si="42"/>
        <v>#REF!</v>
      </c>
      <c r="O388" s="29" t="e">
        <f t="shared" si="42"/>
        <v>#REF!</v>
      </c>
      <c r="P388" s="29" t="e">
        <f t="shared" si="42"/>
        <v>#REF!</v>
      </c>
      <c r="Q388" s="29" t="e">
        <f t="shared" si="42"/>
        <v>#REF!</v>
      </c>
      <c r="R388" s="29" t="e">
        <f t="shared" si="42"/>
        <v>#REF!</v>
      </c>
      <c r="S388" s="29" t="e">
        <f t="shared" si="42"/>
        <v>#REF!</v>
      </c>
      <c r="T388" s="29" t="e">
        <f t="shared" si="42"/>
        <v>#REF!</v>
      </c>
      <c r="U388" s="29" t="e">
        <f t="shared" si="42"/>
        <v>#REF!</v>
      </c>
      <c r="V388" s="29" t="e">
        <f t="shared" si="42"/>
        <v>#REF!</v>
      </c>
      <c r="W388" s="29" t="e">
        <f t="shared" si="42"/>
        <v>#REF!</v>
      </c>
      <c r="X388" s="73" t="e">
        <f t="shared" si="42"/>
        <v>#REF!</v>
      </c>
      <c r="Y388" s="59" t="e">
        <f>X388/G381*100</f>
        <v>#REF!</v>
      </c>
    </row>
    <row r="389" spans="1:25" ht="48" outlineLevel="6" thickBot="1">
      <c r="A389" s="114" t="s">
        <v>404</v>
      </c>
      <c r="B389" s="90">
        <v>951</v>
      </c>
      <c r="C389" s="91" t="s">
        <v>16</v>
      </c>
      <c r="D389" s="91" t="s">
        <v>402</v>
      </c>
      <c r="E389" s="91" t="s">
        <v>5</v>
      </c>
      <c r="F389" s="91"/>
      <c r="G389" s="16">
        <f>G390</f>
        <v>2787.5421</v>
      </c>
      <c r="H389" s="31" t="e">
        <f aca="true" t="shared" si="43" ref="H389:X390">H390</f>
        <v>#REF!</v>
      </c>
      <c r="I389" s="31" t="e">
        <f t="shared" si="43"/>
        <v>#REF!</v>
      </c>
      <c r="J389" s="31" t="e">
        <f t="shared" si="43"/>
        <v>#REF!</v>
      </c>
      <c r="K389" s="31" t="e">
        <f t="shared" si="43"/>
        <v>#REF!</v>
      </c>
      <c r="L389" s="31" t="e">
        <f t="shared" si="43"/>
        <v>#REF!</v>
      </c>
      <c r="M389" s="31" t="e">
        <f t="shared" si="43"/>
        <v>#REF!</v>
      </c>
      <c r="N389" s="31" t="e">
        <f t="shared" si="43"/>
        <v>#REF!</v>
      </c>
      <c r="O389" s="31" t="e">
        <f t="shared" si="43"/>
        <v>#REF!</v>
      </c>
      <c r="P389" s="31" t="e">
        <f t="shared" si="43"/>
        <v>#REF!</v>
      </c>
      <c r="Q389" s="31" t="e">
        <f t="shared" si="43"/>
        <v>#REF!</v>
      </c>
      <c r="R389" s="31" t="e">
        <f t="shared" si="43"/>
        <v>#REF!</v>
      </c>
      <c r="S389" s="31" t="e">
        <f t="shared" si="43"/>
        <v>#REF!</v>
      </c>
      <c r="T389" s="31" t="e">
        <f t="shared" si="43"/>
        <v>#REF!</v>
      </c>
      <c r="U389" s="31" t="e">
        <f t="shared" si="43"/>
        <v>#REF!</v>
      </c>
      <c r="V389" s="31" t="e">
        <f t="shared" si="43"/>
        <v>#REF!</v>
      </c>
      <c r="W389" s="31" t="e">
        <f t="shared" si="43"/>
        <v>#REF!</v>
      </c>
      <c r="X389" s="66" t="e">
        <f t="shared" si="43"/>
        <v>#REF!</v>
      </c>
      <c r="Y389" s="59" t="e">
        <f>X389/G382*100</f>
        <v>#REF!</v>
      </c>
    </row>
    <row r="390" spans="1:25" ht="32.25" outlineLevel="6" thickBot="1">
      <c r="A390" s="5" t="s">
        <v>106</v>
      </c>
      <c r="B390" s="21">
        <v>951</v>
      </c>
      <c r="C390" s="6" t="s">
        <v>16</v>
      </c>
      <c r="D390" s="6" t="s">
        <v>402</v>
      </c>
      <c r="E390" s="6" t="s">
        <v>105</v>
      </c>
      <c r="F390" s="6"/>
      <c r="G390" s="7">
        <f>G391</f>
        <v>2787.5421</v>
      </c>
      <c r="H390" s="32" t="e">
        <f t="shared" si="43"/>
        <v>#REF!</v>
      </c>
      <c r="I390" s="32" t="e">
        <f t="shared" si="43"/>
        <v>#REF!</v>
      </c>
      <c r="J390" s="32" t="e">
        <f t="shared" si="43"/>
        <v>#REF!</v>
      </c>
      <c r="K390" s="32" t="e">
        <f t="shared" si="43"/>
        <v>#REF!</v>
      </c>
      <c r="L390" s="32" t="e">
        <f t="shared" si="43"/>
        <v>#REF!</v>
      </c>
      <c r="M390" s="32" t="e">
        <f t="shared" si="43"/>
        <v>#REF!</v>
      </c>
      <c r="N390" s="32" t="e">
        <f t="shared" si="43"/>
        <v>#REF!</v>
      </c>
      <c r="O390" s="32" t="e">
        <f t="shared" si="43"/>
        <v>#REF!</v>
      </c>
      <c r="P390" s="32" t="e">
        <f t="shared" si="43"/>
        <v>#REF!</v>
      </c>
      <c r="Q390" s="32" t="e">
        <f t="shared" si="43"/>
        <v>#REF!</v>
      </c>
      <c r="R390" s="32" t="e">
        <f t="shared" si="43"/>
        <v>#REF!</v>
      </c>
      <c r="S390" s="32" t="e">
        <f t="shared" si="43"/>
        <v>#REF!</v>
      </c>
      <c r="T390" s="32" t="e">
        <f t="shared" si="43"/>
        <v>#REF!</v>
      </c>
      <c r="U390" s="32" t="e">
        <f t="shared" si="43"/>
        <v>#REF!</v>
      </c>
      <c r="V390" s="32" t="e">
        <f t="shared" si="43"/>
        <v>#REF!</v>
      </c>
      <c r="W390" s="32" t="e">
        <f t="shared" si="43"/>
        <v>#REF!</v>
      </c>
      <c r="X390" s="67" t="e">
        <f t="shared" si="43"/>
        <v>#REF!</v>
      </c>
      <c r="Y390" s="59" t="e">
        <f>X390/G383*100</f>
        <v>#REF!</v>
      </c>
    </row>
    <row r="391" spans="1:25" ht="16.5" outlineLevel="6" thickBot="1">
      <c r="A391" s="88" t="s">
        <v>127</v>
      </c>
      <c r="B391" s="92">
        <v>951</v>
      </c>
      <c r="C391" s="93" t="s">
        <v>16</v>
      </c>
      <c r="D391" s="93" t="s">
        <v>402</v>
      </c>
      <c r="E391" s="93" t="s">
        <v>126</v>
      </c>
      <c r="F391" s="93"/>
      <c r="G391" s="143">
        <v>2787.5421</v>
      </c>
      <c r="H391" s="34" t="e">
        <f>#REF!</f>
        <v>#REF!</v>
      </c>
      <c r="I391" s="34" t="e">
        <f>#REF!</f>
        <v>#REF!</v>
      </c>
      <c r="J391" s="34" t="e">
        <f>#REF!</f>
        <v>#REF!</v>
      </c>
      <c r="K391" s="34" t="e">
        <f>#REF!</f>
        <v>#REF!</v>
      </c>
      <c r="L391" s="34" t="e">
        <f>#REF!</f>
        <v>#REF!</v>
      </c>
      <c r="M391" s="34" t="e">
        <f>#REF!</f>
        <v>#REF!</v>
      </c>
      <c r="N391" s="34" t="e">
        <f>#REF!</f>
        <v>#REF!</v>
      </c>
      <c r="O391" s="34" t="e">
        <f>#REF!</f>
        <v>#REF!</v>
      </c>
      <c r="P391" s="34" t="e">
        <f>#REF!</f>
        <v>#REF!</v>
      </c>
      <c r="Q391" s="34" t="e">
        <f>#REF!</f>
        <v>#REF!</v>
      </c>
      <c r="R391" s="34" t="e">
        <f>#REF!</f>
        <v>#REF!</v>
      </c>
      <c r="S391" s="34" t="e">
        <f>#REF!</f>
        <v>#REF!</v>
      </c>
      <c r="T391" s="34" t="e">
        <f>#REF!</f>
        <v>#REF!</v>
      </c>
      <c r="U391" s="34" t="e">
        <f>#REF!</f>
        <v>#REF!</v>
      </c>
      <c r="V391" s="34" t="e">
        <f>#REF!</f>
        <v>#REF!</v>
      </c>
      <c r="W391" s="34" t="e">
        <f>#REF!</f>
        <v>#REF!</v>
      </c>
      <c r="X391" s="68" t="e">
        <f>#REF!</f>
        <v>#REF!</v>
      </c>
      <c r="Y391" s="59" t="e">
        <f>X391/G384*100</f>
        <v>#REF!</v>
      </c>
    </row>
    <row r="392" spans="1:25" ht="48" outlineLevel="6" thickBot="1">
      <c r="A392" s="114" t="s">
        <v>405</v>
      </c>
      <c r="B392" s="90">
        <v>951</v>
      </c>
      <c r="C392" s="91" t="s">
        <v>16</v>
      </c>
      <c r="D392" s="91" t="s">
        <v>403</v>
      </c>
      <c r="E392" s="91" t="s">
        <v>5</v>
      </c>
      <c r="F392" s="91"/>
      <c r="G392" s="144">
        <f>G393</f>
        <v>0</v>
      </c>
      <c r="H392" s="77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75"/>
      <c r="Y392" s="59"/>
    </row>
    <row r="393" spans="1:25" ht="32.25" outlineLevel="6" thickBot="1">
      <c r="A393" s="5" t="s">
        <v>106</v>
      </c>
      <c r="B393" s="21">
        <v>951</v>
      </c>
      <c r="C393" s="6" t="s">
        <v>16</v>
      </c>
      <c r="D393" s="6" t="s">
        <v>403</v>
      </c>
      <c r="E393" s="6" t="s">
        <v>105</v>
      </c>
      <c r="F393" s="6"/>
      <c r="G393" s="147">
        <f>G394</f>
        <v>0</v>
      </c>
      <c r="H393" s="31">
        <f aca="true" t="shared" si="44" ref="H393:X394">H394</f>
        <v>0</v>
      </c>
      <c r="I393" s="31">
        <f t="shared" si="44"/>
        <v>0</v>
      </c>
      <c r="J393" s="31">
        <f t="shared" si="44"/>
        <v>0</v>
      </c>
      <c r="K393" s="31">
        <f t="shared" si="44"/>
        <v>0</v>
      </c>
      <c r="L393" s="31">
        <f t="shared" si="44"/>
        <v>0</v>
      </c>
      <c r="M393" s="31">
        <f t="shared" si="44"/>
        <v>0</v>
      </c>
      <c r="N393" s="31">
        <f t="shared" si="44"/>
        <v>0</v>
      </c>
      <c r="O393" s="31">
        <f t="shared" si="44"/>
        <v>0</v>
      </c>
      <c r="P393" s="31">
        <f t="shared" si="44"/>
        <v>0</v>
      </c>
      <c r="Q393" s="31">
        <f t="shared" si="44"/>
        <v>0</v>
      </c>
      <c r="R393" s="31">
        <f t="shared" si="44"/>
        <v>0</v>
      </c>
      <c r="S393" s="31">
        <f t="shared" si="44"/>
        <v>0</v>
      </c>
      <c r="T393" s="31">
        <f t="shared" si="44"/>
        <v>0</v>
      </c>
      <c r="U393" s="31">
        <f t="shared" si="44"/>
        <v>0</v>
      </c>
      <c r="V393" s="31">
        <f t="shared" si="44"/>
        <v>0</v>
      </c>
      <c r="W393" s="31">
        <f t="shared" si="44"/>
        <v>0</v>
      </c>
      <c r="X393" s="66">
        <f t="shared" si="44"/>
        <v>63.00298</v>
      </c>
      <c r="Y393" s="59">
        <f>X393/G388*100</f>
        <v>2.2601624563804794</v>
      </c>
    </row>
    <row r="394" spans="1:25" ht="16.5" outlineLevel="6" thickBot="1">
      <c r="A394" s="88" t="s">
        <v>127</v>
      </c>
      <c r="B394" s="92">
        <v>951</v>
      </c>
      <c r="C394" s="93" t="s">
        <v>16</v>
      </c>
      <c r="D394" s="93" t="s">
        <v>403</v>
      </c>
      <c r="E394" s="93" t="s">
        <v>126</v>
      </c>
      <c r="F394" s="93"/>
      <c r="G394" s="143"/>
      <c r="H394" s="32">
        <f t="shared" si="44"/>
        <v>0</v>
      </c>
      <c r="I394" s="32">
        <f t="shared" si="44"/>
        <v>0</v>
      </c>
      <c r="J394" s="32">
        <f t="shared" si="44"/>
        <v>0</v>
      </c>
      <c r="K394" s="32">
        <f t="shared" si="44"/>
        <v>0</v>
      </c>
      <c r="L394" s="32">
        <f t="shared" si="44"/>
        <v>0</v>
      </c>
      <c r="M394" s="32">
        <f t="shared" si="44"/>
        <v>0</v>
      </c>
      <c r="N394" s="32">
        <f t="shared" si="44"/>
        <v>0</v>
      </c>
      <c r="O394" s="32">
        <f t="shared" si="44"/>
        <v>0</v>
      </c>
      <c r="P394" s="32">
        <f t="shared" si="44"/>
        <v>0</v>
      </c>
      <c r="Q394" s="32">
        <f t="shared" si="44"/>
        <v>0</v>
      </c>
      <c r="R394" s="32">
        <f t="shared" si="44"/>
        <v>0</v>
      </c>
      <c r="S394" s="32">
        <f t="shared" si="44"/>
        <v>0</v>
      </c>
      <c r="T394" s="32">
        <f t="shared" si="44"/>
        <v>0</v>
      </c>
      <c r="U394" s="32">
        <f t="shared" si="44"/>
        <v>0</v>
      </c>
      <c r="V394" s="32">
        <f t="shared" si="44"/>
        <v>0</v>
      </c>
      <c r="W394" s="32">
        <f t="shared" si="44"/>
        <v>0</v>
      </c>
      <c r="X394" s="67">
        <f t="shared" si="44"/>
        <v>63.00298</v>
      </c>
      <c r="Y394" s="59">
        <f>X394/G389*100</f>
        <v>2.2601624563804794</v>
      </c>
    </row>
    <row r="395" spans="1:25" ht="19.5" outlineLevel="6" thickBot="1">
      <c r="A395" s="124" t="s">
        <v>169</v>
      </c>
      <c r="B395" s="18">
        <v>951</v>
      </c>
      <c r="C395" s="39" t="s">
        <v>170</v>
      </c>
      <c r="D395" s="39" t="s">
        <v>257</v>
      </c>
      <c r="E395" s="39" t="s">
        <v>5</v>
      </c>
      <c r="F395" s="39"/>
      <c r="G395" s="119">
        <f>G396</f>
        <v>30</v>
      </c>
      <c r="H395" s="24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42"/>
      <c r="X395" s="65">
        <v>63.00298</v>
      </c>
      <c r="Y395" s="59">
        <f>X395/G390*100</f>
        <v>2.2601624563804794</v>
      </c>
    </row>
    <row r="396" spans="1:25" ht="19.5" outlineLevel="6" thickBot="1">
      <c r="A396" s="13" t="s">
        <v>233</v>
      </c>
      <c r="B396" s="19">
        <v>951</v>
      </c>
      <c r="C396" s="9" t="s">
        <v>170</v>
      </c>
      <c r="D396" s="9" t="s">
        <v>316</v>
      </c>
      <c r="E396" s="9" t="s">
        <v>5</v>
      </c>
      <c r="F396" s="9"/>
      <c r="G396" s="10">
        <f>G397</f>
        <v>30</v>
      </c>
      <c r="H396" s="77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75"/>
      <c r="Y396" s="59"/>
    </row>
    <row r="397" spans="1:25" ht="48" outlineLevel="6" thickBot="1">
      <c r="A397" s="114" t="s">
        <v>171</v>
      </c>
      <c r="B397" s="90">
        <v>951</v>
      </c>
      <c r="C397" s="91" t="s">
        <v>170</v>
      </c>
      <c r="D397" s="91" t="s">
        <v>317</v>
      </c>
      <c r="E397" s="91" t="s">
        <v>5</v>
      </c>
      <c r="F397" s="91"/>
      <c r="G397" s="16">
        <f>G398</f>
        <v>30</v>
      </c>
      <c r="H397" s="77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75"/>
      <c r="Y397" s="59"/>
    </row>
    <row r="398" spans="1:25" ht="18" customHeight="1" outlineLevel="6" thickBot="1">
      <c r="A398" s="5" t="s">
        <v>100</v>
      </c>
      <c r="B398" s="21">
        <v>951</v>
      </c>
      <c r="C398" s="6" t="s">
        <v>172</v>
      </c>
      <c r="D398" s="6" t="s">
        <v>317</v>
      </c>
      <c r="E398" s="6" t="s">
        <v>95</v>
      </c>
      <c r="F398" s="6"/>
      <c r="G398" s="7">
        <f>G399</f>
        <v>30</v>
      </c>
      <c r="H398" s="77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75"/>
      <c r="Y398" s="59"/>
    </row>
    <row r="399" spans="1:25" ht="32.25" outlineLevel="6" thickBot="1">
      <c r="A399" s="88" t="s">
        <v>101</v>
      </c>
      <c r="B399" s="92">
        <v>951</v>
      </c>
      <c r="C399" s="93" t="s">
        <v>170</v>
      </c>
      <c r="D399" s="93" t="s">
        <v>317</v>
      </c>
      <c r="E399" s="93" t="s">
        <v>96</v>
      </c>
      <c r="F399" s="93"/>
      <c r="G399" s="98">
        <v>30</v>
      </c>
      <c r="H399" s="77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75"/>
      <c r="Y399" s="59"/>
    </row>
    <row r="400" spans="1:25" ht="19.5" outlineLevel="6" thickBot="1">
      <c r="A400" s="108" t="s">
        <v>72</v>
      </c>
      <c r="B400" s="18">
        <v>951</v>
      </c>
      <c r="C400" s="14" t="s">
        <v>42</v>
      </c>
      <c r="D400" s="14" t="s">
        <v>257</v>
      </c>
      <c r="E400" s="14" t="s">
        <v>5</v>
      </c>
      <c r="F400" s="14"/>
      <c r="G400" s="15">
        <f>G401+G407</f>
        <v>122</v>
      </c>
      <c r="H400" s="77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75"/>
      <c r="Y400" s="59"/>
    </row>
    <row r="401" spans="1:25" ht="19.5" outlineLevel="6" thickBot="1">
      <c r="A401" s="8" t="s">
        <v>173</v>
      </c>
      <c r="B401" s="19">
        <v>951</v>
      </c>
      <c r="C401" s="9" t="s">
        <v>77</v>
      </c>
      <c r="D401" s="9" t="s">
        <v>257</v>
      </c>
      <c r="E401" s="9" t="s">
        <v>5</v>
      </c>
      <c r="F401" s="9"/>
      <c r="G401" s="10">
        <f>G402</f>
        <v>122</v>
      </c>
      <c r="H401" s="29">
        <f aca="true" t="shared" si="45" ref="H401:X401">H402+H408</f>
        <v>0</v>
      </c>
      <c r="I401" s="29">
        <f t="shared" si="45"/>
        <v>0</v>
      </c>
      <c r="J401" s="29">
        <f t="shared" si="45"/>
        <v>0</v>
      </c>
      <c r="K401" s="29">
        <f t="shared" si="45"/>
        <v>0</v>
      </c>
      <c r="L401" s="29">
        <f t="shared" si="45"/>
        <v>0</v>
      </c>
      <c r="M401" s="29">
        <f t="shared" si="45"/>
        <v>0</v>
      </c>
      <c r="N401" s="29">
        <f t="shared" si="45"/>
        <v>0</v>
      </c>
      <c r="O401" s="29">
        <f t="shared" si="45"/>
        <v>0</v>
      </c>
      <c r="P401" s="29">
        <f t="shared" si="45"/>
        <v>0</v>
      </c>
      <c r="Q401" s="29">
        <f t="shared" si="45"/>
        <v>0</v>
      </c>
      <c r="R401" s="29">
        <f t="shared" si="45"/>
        <v>0</v>
      </c>
      <c r="S401" s="29">
        <f t="shared" si="45"/>
        <v>0</v>
      </c>
      <c r="T401" s="29">
        <f t="shared" si="45"/>
        <v>0</v>
      </c>
      <c r="U401" s="29">
        <f t="shared" si="45"/>
        <v>0</v>
      </c>
      <c r="V401" s="29">
        <f t="shared" si="45"/>
        <v>0</v>
      </c>
      <c r="W401" s="29">
        <f t="shared" si="45"/>
        <v>0</v>
      </c>
      <c r="X401" s="73">
        <f t="shared" si="45"/>
        <v>499.74378</v>
      </c>
      <c r="Y401" s="59">
        <f>X401/G395*100</f>
        <v>1665.8126</v>
      </c>
    </row>
    <row r="402" spans="1:25" ht="16.5" outlineLevel="6" thickBot="1">
      <c r="A402" s="100" t="s">
        <v>234</v>
      </c>
      <c r="B402" s="106">
        <v>951</v>
      </c>
      <c r="C402" s="91" t="s">
        <v>77</v>
      </c>
      <c r="D402" s="91" t="s">
        <v>318</v>
      </c>
      <c r="E402" s="91" t="s">
        <v>5</v>
      </c>
      <c r="F402" s="91"/>
      <c r="G402" s="16">
        <f>G403</f>
        <v>122</v>
      </c>
      <c r="H402" s="31">
        <f aca="true" t="shared" si="46" ref="H402:X405">H403</f>
        <v>0</v>
      </c>
      <c r="I402" s="31">
        <f t="shared" si="46"/>
        <v>0</v>
      </c>
      <c r="J402" s="31">
        <f t="shared" si="46"/>
        <v>0</v>
      </c>
      <c r="K402" s="31">
        <f t="shared" si="46"/>
        <v>0</v>
      </c>
      <c r="L402" s="31">
        <f t="shared" si="46"/>
        <v>0</v>
      </c>
      <c r="M402" s="31">
        <f t="shared" si="46"/>
        <v>0</v>
      </c>
      <c r="N402" s="31">
        <f t="shared" si="46"/>
        <v>0</v>
      </c>
      <c r="O402" s="31">
        <f t="shared" si="46"/>
        <v>0</v>
      </c>
      <c r="P402" s="31">
        <f t="shared" si="46"/>
        <v>0</v>
      </c>
      <c r="Q402" s="31">
        <f t="shared" si="46"/>
        <v>0</v>
      </c>
      <c r="R402" s="31">
        <f t="shared" si="46"/>
        <v>0</v>
      </c>
      <c r="S402" s="31">
        <f t="shared" si="46"/>
        <v>0</v>
      </c>
      <c r="T402" s="31">
        <f t="shared" si="46"/>
        <v>0</v>
      </c>
      <c r="U402" s="31">
        <f t="shared" si="46"/>
        <v>0</v>
      </c>
      <c r="V402" s="31">
        <f t="shared" si="46"/>
        <v>0</v>
      </c>
      <c r="W402" s="31">
        <f t="shared" si="46"/>
        <v>0</v>
      </c>
      <c r="X402" s="66">
        <f t="shared" si="46"/>
        <v>499.74378</v>
      </c>
      <c r="Y402" s="59">
        <f>X402/G396*100</f>
        <v>1665.8126</v>
      </c>
    </row>
    <row r="403" spans="1:25" ht="30" customHeight="1" outlineLevel="6" thickBot="1">
      <c r="A403" s="114" t="s">
        <v>174</v>
      </c>
      <c r="B403" s="90">
        <v>951</v>
      </c>
      <c r="C403" s="91" t="s">
        <v>77</v>
      </c>
      <c r="D403" s="91" t="s">
        <v>319</v>
      </c>
      <c r="E403" s="91" t="s">
        <v>5</v>
      </c>
      <c r="F403" s="91"/>
      <c r="G403" s="16">
        <f>G405+G404</f>
        <v>122</v>
      </c>
      <c r="H403" s="32">
        <f aca="true" t="shared" si="47" ref="H403:X403">H405</f>
        <v>0</v>
      </c>
      <c r="I403" s="32">
        <f t="shared" si="47"/>
        <v>0</v>
      </c>
      <c r="J403" s="32">
        <f t="shared" si="47"/>
        <v>0</v>
      </c>
      <c r="K403" s="32">
        <f t="shared" si="47"/>
        <v>0</v>
      </c>
      <c r="L403" s="32">
        <f t="shared" si="47"/>
        <v>0</v>
      </c>
      <c r="M403" s="32">
        <f t="shared" si="47"/>
        <v>0</v>
      </c>
      <c r="N403" s="32">
        <f t="shared" si="47"/>
        <v>0</v>
      </c>
      <c r="O403" s="32">
        <f t="shared" si="47"/>
        <v>0</v>
      </c>
      <c r="P403" s="32">
        <f t="shared" si="47"/>
        <v>0</v>
      </c>
      <c r="Q403" s="32">
        <f t="shared" si="47"/>
        <v>0</v>
      </c>
      <c r="R403" s="32">
        <f t="shared" si="47"/>
        <v>0</v>
      </c>
      <c r="S403" s="32">
        <f t="shared" si="47"/>
        <v>0</v>
      </c>
      <c r="T403" s="32">
        <f t="shared" si="47"/>
        <v>0</v>
      </c>
      <c r="U403" s="32">
        <f t="shared" si="47"/>
        <v>0</v>
      </c>
      <c r="V403" s="32">
        <f t="shared" si="47"/>
        <v>0</v>
      </c>
      <c r="W403" s="32">
        <f t="shared" si="47"/>
        <v>0</v>
      </c>
      <c r="X403" s="67">
        <f t="shared" si="47"/>
        <v>499.74378</v>
      </c>
      <c r="Y403" s="59">
        <f>X403/G397*100</f>
        <v>1665.8126</v>
      </c>
    </row>
    <row r="404" spans="1:25" ht="19.5" customHeight="1" outlineLevel="6" thickBot="1">
      <c r="A404" s="5" t="s">
        <v>371</v>
      </c>
      <c r="B404" s="21">
        <v>951</v>
      </c>
      <c r="C404" s="6" t="s">
        <v>77</v>
      </c>
      <c r="D404" s="6" t="s">
        <v>319</v>
      </c>
      <c r="E404" s="6" t="s">
        <v>355</v>
      </c>
      <c r="F404" s="6"/>
      <c r="G404" s="7">
        <v>30.5</v>
      </c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67"/>
      <c r="Y404" s="59"/>
    </row>
    <row r="405" spans="1:25" ht="18.75" customHeight="1" outlineLevel="6" thickBot="1">
      <c r="A405" s="5" t="s">
        <v>100</v>
      </c>
      <c r="B405" s="21">
        <v>951</v>
      </c>
      <c r="C405" s="6" t="s">
        <v>77</v>
      </c>
      <c r="D405" s="6" t="s">
        <v>319</v>
      </c>
      <c r="E405" s="6" t="s">
        <v>95</v>
      </c>
      <c r="F405" s="6"/>
      <c r="G405" s="7">
        <f>G406</f>
        <v>91.5</v>
      </c>
      <c r="H405" s="34">
        <f t="shared" si="46"/>
        <v>0</v>
      </c>
      <c r="I405" s="34">
        <f t="shared" si="46"/>
        <v>0</v>
      </c>
      <c r="J405" s="34">
        <f t="shared" si="46"/>
        <v>0</v>
      </c>
      <c r="K405" s="34">
        <f t="shared" si="46"/>
        <v>0</v>
      </c>
      <c r="L405" s="34">
        <f t="shared" si="46"/>
        <v>0</v>
      </c>
      <c r="M405" s="34">
        <f t="shared" si="46"/>
        <v>0</v>
      </c>
      <c r="N405" s="34">
        <f t="shared" si="46"/>
        <v>0</v>
      </c>
      <c r="O405" s="34">
        <f t="shared" si="46"/>
        <v>0</v>
      </c>
      <c r="P405" s="34">
        <f t="shared" si="46"/>
        <v>0</v>
      </c>
      <c r="Q405" s="34">
        <f t="shared" si="46"/>
        <v>0</v>
      </c>
      <c r="R405" s="34">
        <f t="shared" si="46"/>
        <v>0</v>
      </c>
      <c r="S405" s="34">
        <f t="shared" si="46"/>
        <v>0</v>
      </c>
      <c r="T405" s="34">
        <f t="shared" si="46"/>
        <v>0</v>
      </c>
      <c r="U405" s="34">
        <f t="shared" si="46"/>
        <v>0</v>
      </c>
      <c r="V405" s="34">
        <f t="shared" si="46"/>
        <v>0</v>
      </c>
      <c r="W405" s="34">
        <f t="shared" si="46"/>
        <v>0</v>
      </c>
      <c r="X405" s="68">
        <f t="shared" si="46"/>
        <v>499.74378</v>
      </c>
      <c r="Y405" s="59">
        <f>X405/G398*100</f>
        <v>1665.8126</v>
      </c>
    </row>
    <row r="406" spans="1:25" ht="32.25" outlineLevel="6" thickBot="1">
      <c r="A406" s="88" t="s">
        <v>101</v>
      </c>
      <c r="B406" s="92">
        <v>951</v>
      </c>
      <c r="C406" s="93" t="s">
        <v>77</v>
      </c>
      <c r="D406" s="93" t="s">
        <v>319</v>
      </c>
      <c r="E406" s="93" t="s">
        <v>96</v>
      </c>
      <c r="F406" s="93"/>
      <c r="G406" s="98">
        <v>91.5</v>
      </c>
      <c r="H406" s="24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42"/>
      <c r="X406" s="65">
        <v>499.74378</v>
      </c>
      <c r="Y406" s="59">
        <f>X406/G399*100</f>
        <v>1665.8126</v>
      </c>
    </row>
    <row r="407" spans="1:25" ht="19.5" outlineLevel="6" thickBot="1">
      <c r="A407" s="87" t="s">
        <v>80</v>
      </c>
      <c r="B407" s="19">
        <v>951</v>
      </c>
      <c r="C407" s="9" t="s">
        <v>81</v>
      </c>
      <c r="D407" s="9" t="s">
        <v>257</v>
      </c>
      <c r="E407" s="9" t="s">
        <v>5</v>
      </c>
      <c r="F407" s="6"/>
      <c r="G407" s="10">
        <f>G408</f>
        <v>0</v>
      </c>
      <c r="H407" s="77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75"/>
      <c r="Y407" s="59"/>
    </row>
    <row r="408" spans="1:25" ht="16.5" outlineLevel="6" thickBot="1">
      <c r="A408" s="100" t="s">
        <v>235</v>
      </c>
      <c r="B408" s="106">
        <v>951</v>
      </c>
      <c r="C408" s="91" t="s">
        <v>81</v>
      </c>
      <c r="D408" s="91" t="s">
        <v>318</v>
      </c>
      <c r="E408" s="91" t="s">
        <v>5</v>
      </c>
      <c r="F408" s="91"/>
      <c r="G408" s="16">
        <f>G409</f>
        <v>0</v>
      </c>
      <c r="H408" s="31">
        <f aca="true" t="shared" si="48" ref="H408:X408">H409</f>
        <v>0</v>
      </c>
      <c r="I408" s="31">
        <f t="shared" si="48"/>
        <v>0</v>
      </c>
      <c r="J408" s="31">
        <f t="shared" si="48"/>
        <v>0</v>
      </c>
      <c r="K408" s="31">
        <f t="shared" si="48"/>
        <v>0</v>
      </c>
      <c r="L408" s="31">
        <f t="shared" si="48"/>
        <v>0</v>
      </c>
      <c r="M408" s="31">
        <f t="shared" si="48"/>
        <v>0</v>
      </c>
      <c r="N408" s="31">
        <f t="shared" si="48"/>
        <v>0</v>
      </c>
      <c r="O408" s="31">
        <f t="shared" si="48"/>
        <v>0</v>
      </c>
      <c r="P408" s="31">
        <f t="shared" si="48"/>
        <v>0</v>
      </c>
      <c r="Q408" s="31">
        <f t="shared" si="48"/>
        <v>0</v>
      </c>
      <c r="R408" s="31">
        <f t="shared" si="48"/>
        <v>0</v>
      </c>
      <c r="S408" s="31">
        <f t="shared" si="48"/>
        <v>0</v>
      </c>
      <c r="T408" s="31">
        <f t="shared" si="48"/>
        <v>0</v>
      </c>
      <c r="U408" s="31">
        <f t="shared" si="48"/>
        <v>0</v>
      </c>
      <c r="V408" s="31">
        <f t="shared" si="48"/>
        <v>0</v>
      </c>
      <c r="W408" s="31">
        <f t="shared" si="48"/>
        <v>0</v>
      </c>
      <c r="X408" s="31">
        <f t="shared" si="48"/>
        <v>0</v>
      </c>
      <c r="Y408" s="59">
        <f>X408/G401*100</f>
        <v>0</v>
      </c>
    </row>
    <row r="409" spans="1:25" ht="48" outlineLevel="6" thickBot="1">
      <c r="A409" s="5" t="s">
        <v>175</v>
      </c>
      <c r="B409" s="21">
        <v>951</v>
      </c>
      <c r="C409" s="6" t="s">
        <v>81</v>
      </c>
      <c r="D409" s="6" t="s">
        <v>320</v>
      </c>
      <c r="E409" s="6" t="s">
        <v>5</v>
      </c>
      <c r="F409" s="6"/>
      <c r="G409" s="7">
        <f>G410</f>
        <v>0</v>
      </c>
      <c r="H409" s="32">
        <f aca="true" t="shared" si="49" ref="H409:X409">H410+H413</f>
        <v>0</v>
      </c>
      <c r="I409" s="32">
        <f t="shared" si="49"/>
        <v>0</v>
      </c>
      <c r="J409" s="32">
        <f t="shared" si="49"/>
        <v>0</v>
      </c>
      <c r="K409" s="32">
        <f t="shared" si="49"/>
        <v>0</v>
      </c>
      <c r="L409" s="32">
        <f t="shared" si="49"/>
        <v>0</v>
      </c>
      <c r="M409" s="32">
        <f t="shared" si="49"/>
        <v>0</v>
      </c>
      <c r="N409" s="32">
        <f t="shared" si="49"/>
        <v>0</v>
      </c>
      <c r="O409" s="32">
        <f t="shared" si="49"/>
        <v>0</v>
      </c>
      <c r="P409" s="32">
        <f t="shared" si="49"/>
        <v>0</v>
      </c>
      <c r="Q409" s="32">
        <f t="shared" si="49"/>
        <v>0</v>
      </c>
      <c r="R409" s="32">
        <f t="shared" si="49"/>
        <v>0</v>
      </c>
      <c r="S409" s="32">
        <f t="shared" si="49"/>
        <v>0</v>
      </c>
      <c r="T409" s="32">
        <f t="shared" si="49"/>
        <v>0</v>
      </c>
      <c r="U409" s="32">
        <f t="shared" si="49"/>
        <v>0</v>
      </c>
      <c r="V409" s="32">
        <f t="shared" si="49"/>
        <v>0</v>
      </c>
      <c r="W409" s="32">
        <f t="shared" si="49"/>
        <v>0</v>
      </c>
      <c r="X409" s="32">
        <f t="shared" si="49"/>
        <v>0</v>
      </c>
      <c r="Y409" s="59">
        <f>X409/G402*100</f>
        <v>0</v>
      </c>
    </row>
    <row r="410" spans="1:25" ht="18" customHeight="1" outlineLevel="6" thickBot="1">
      <c r="A410" s="88" t="s">
        <v>118</v>
      </c>
      <c r="B410" s="92">
        <v>951</v>
      </c>
      <c r="C410" s="93" t="s">
        <v>81</v>
      </c>
      <c r="D410" s="93" t="s">
        <v>320</v>
      </c>
      <c r="E410" s="93" t="s">
        <v>117</v>
      </c>
      <c r="F410" s="93"/>
      <c r="G410" s="98">
        <v>0</v>
      </c>
      <c r="H410" s="24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42"/>
      <c r="X410" s="65">
        <v>0</v>
      </c>
      <c r="Y410" s="59">
        <f>X410/G403*100</f>
        <v>0</v>
      </c>
    </row>
    <row r="411" spans="1:25" ht="38.25" customHeight="1" outlineLevel="6" thickBot="1">
      <c r="A411" s="108" t="s">
        <v>69</v>
      </c>
      <c r="B411" s="18">
        <v>951</v>
      </c>
      <c r="C411" s="14" t="s">
        <v>68</v>
      </c>
      <c r="D411" s="14" t="s">
        <v>257</v>
      </c>
      <c r="E411" s="14" t="s">
        <v>5</v>
      </c>
      <c r="F411" s="14"/>
      <c r="G411" s="15">
        <f>G412+G418</f>
        <v>2350</v>
      </c>
      <c r="H411" s="77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75"/>
      <c r="Y411" s="59"/>
    </row>
    <row r="412" spans="1:25" ht="32.25" outlineLevel="6" thickBot="1">
      <c r="A412" s="126" t="s">
        <v>41</v>
      </c>
      <c r="B412" s="18">
        <v>951</v>
      </c>
      <c r="C412" s="127" t="s">
        <v>79</v>
      </c>
      <c r="D412" s="127" t="s">
        <v>257</v>
      </c>
      <c r="E412" s="127" t="s">
        <v>5</v>
      </c>
      <c r="F412" s="127"/>
      <c r="G412" s="128">
        <f>G413</f>
        <v>2350</v>
      </c>
      <c r="H412" s="31">
        <f aca="true" t="shared" si="50" ref="H412:X412">H413</f>
        <v>0</v>
      </c>
      <c r="I412" s="31">
        <f t="shared" si="50"/>
        <v>0</v>
      </c>
      <c r="J412" s="31">
        <f t="shared" si="50"/>
        <v>0</v>
      </c>
      <c r="K412" s="31">
        <f t="shared" si="50"/>
        <v>0</v>
      </c>
      <c r="L412" s="31">
        <f t="shared" si="50"/>
        <v>0</v>
      </c>
      <c r="M412" s="31">
        <f t="shared" si="50"/>
        <v>0</v>
      </c>
      <c r="N412" s="31">
        <f t="shared" si="50"/>
        <v>0</v>
      </c>
      <c r="O412" s="31">
        <f t="shared" si="50"/>
        <v>0</v>
      </c>
      <c r="P412" s="31">
        <f t="shared" si="50"/>
        <v>0</v>
      </c>
      <c r="Q412" s="31">
        <f t="shared" si="50"/>
        <v>0</v>
      </c>
      <c r="R412" s="31">
        <f t="shared" si="50"/>
        <v>0</v>
      </c>
      <c r="S412" s="31">
        <f t="shared" si="50"/>
        <v>0</v>
      </c>
      <c r="T412" s="31">
        <f t="shared" si="50"/>
        <v>0</v>
      </c>
      <c r="U412" s="31">
        <f t="shared" si="50"/>
        <v>0</v>
      </c>
      <c r="V412" s="31">
        <f t="shared" si="50"/>
        <v>0</v>
      </c>
      <c r="W412" s="31">
        <f t="shared" si="50"/>
        <v>0</v>
      </c>
      <c r="X412" s="31">
        <f t="shared" si="50"/>
        <v>0</v>
      </c>
      <c r="Y412" s="59">
        <f>X412/G406*100</f>
        <v>0</v>
      </c>
    </row>
    <row r="413" spans="1:25" ht="32.25" outlineLevel="6" thickBot="1">
      <c r="A413" s="112" t="s">
        <v>135</v>
      </c>
      <c r="B413" s="19">
        <v>951</v>
      </c>
      <c r="C413" s="11" t="s">
        <v>79</v>
      </c>
      <c r="D413" s="11" t="s">
        <v>258</v>
      </c>
      <c r="E413" s="11" t="s">
        <v>5</v>
      </c>
      <c r="F413" s="11"/>
      <c r="G413" s="12">
        <f>G414</f>
        <v>2350</v>
      </c>
      <c r="H413" s="77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75">
        <v>0</v>
      </c>
      <c r="Y413" s="59" t="e">
        <f>X413/G407*100</f>
        <v>#DIV/0!</v>
      </c>
    </row>
    <row r="414" spans="1:25" ht="32.25" outlineLevel="6" thickBot="1">
      <c r="A414" s="112" t="s">
        <v>136</v>
      </c>
      <c r="B414" s="19">
        <v>951</v>
      </c>
      <c r="C414" s="9" t="s">
        <v>79</v>
      </c>
      <c r="D414" s="9" t="s">
        <v>259</v>
      </c>
      <c r="E414" s="9" t="s">
        <v>5</v>
      </c>
      <c r="F414" s="9"/>
      <c r="G414" s="10">
        <f>G415</f>
        <v>2350</v>
      </c>
      <c r="H414" s="77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75"/>
      <c r="Y414" s="59"/>
    </row>
    <row r="415" spans="1:25" ht="35.25" customHeight="1" outlineLevel="6" thickBot="1">
      <c r="A415" s="114" t="s">
        <v>176</v>
      </c>
      <c r="B415" s="90">
        <v>951</v>
      </c>
      <c r="C415" s="91" t="s">
        <v>79</v>
      </c>
      <c r="D415" s="91" t="s">
        <v>321</v>
      </c>
      <c r="E415" s="91" t="s">
        <v>5</v>
      </c>
      <c r="F415" s="91"/>
      <c r="G415" s="16">
        <f>G416</f>
        <v>2350</v>
      </c>
      <c r="H415" s="29">
        <f aca="true" t="shared" si="51" ref="H415:X415">H416+H421</f>
        <v>0</v>
      </c>
      <c r="I415" s="29">
        <f t="shared" si="51"/>
        <v>0</v>
      </c>
      <c r="J415" s="29">
        <f t="shared" si="51"/>
        <v>0</v>
      </c>
      <c r="K415" s="29">
        <f t="shared" si="51"/>
        <v>0</v>
      </c>
      <c r="L415" s="29">
        <f t="shared" si="51"/>
        <v>0</v>
      </c>
      <c r="M415" s="29">
        <f t="shared" si="51"/>
        <v>0</v>
      </c>
      <c r="N415" s="29">
        <f t="shared" si="51"/>
        <v>0</v>
      </c>
      <c r="O415" s="29">
        <f t="shared" si="51"/>
        <v>0</v>
      </c>
      <c r="P415" s="29">
        <f t="shared" si="51"/>
        <v>0</v>
      </c>
      <c r="Q415" s="29">
        <f t="shared" si="51"/>
        <v>0</v>
      </c>
      <c r="R415" s="29">
        <f t="shared" si="51"/>
        <v>0</v>
      </c>
      <c r="S415" s="29">
        <f t="shared" si="51"/>
        <v>0</v>
      </c>
      <c r="T415" s="29">
        <f t="shared" si="51"/>
        <v>0</v>
      </c>
      <c r="U415" s="29">
        <f t="shared" si="51"/>
        <v>0</v>
      </c>
      <c r="V415" s="29">
        <f t="shared" si="51"/>
        <v>0</v>
      </c>
      <c r="W415" s="29">
        <f t="shared" si="51"/>
        <v>0</v>
      </c>
      <c r="X415" s="73">
        <f t="shared" si="51"/>
        <v>1410.7881399999999</v>
      </c>
      <c r="Y415" s="59" t="e">
        <f>X415/G409*100</f>
        <v>#DIV/0!</v>
      </c>
    </row>
    <row r="416" spans="1:25" ht="16.5" outlineLevel="6" thickBot="1">
      <c r="A416" s="5" t="s">
        <v>120</v>
      </c>
      <c r="B416" s="21">
        <v>951</v>
      </c>
      <c r="C416" s="6" t="s">
        <v>79</v>
      </c>
      <c r="D416" s="6" t="s">
        <v>321</v>
      </c>
      <c r="E416" s="6" t="s">
        <v>119</v>
      </c>
      <c r="F416" s="6"/>
      <c r="G416" s="7">
        <f>G417</f>
        <v>2350</v>
      </c>
      <c r="H416" s="31">
        <f aca="true" t="shared" si="52" ref="H416:X416">H417</f>
        <v>0</v>
      </c>
      <c r="I416" s="31">
        <f t="shared" si="52"/>
        <v>0</v>
      </c>
      <c r="J416" s="31">
        <f t="shared" si="52"/>
        <v>0</v>
      </c>
      <c r="K416" s="31">
        <f t="shared" si="52"/>
        <v>0</v>
      </c>
      <c r="L416" s="31">
        <f t="shared" si="52"/>
        <v>0</v>
      </c>
      <c r="M416" s="31">
        <f t="shared" si="52"/>
        <v>0</v>
      </c>
      <c r="N416" s="31">
        <f t="shared" si="52"/>
        <v>0</v>
      </c>
      <c r="O416" s="31">
        <f t="shared" si="52"/>
        <v>0</v>
      </c>
      <c r="P416" s="31">
        <f t="shared" si="52"/>
        <v>0</v>
      </c>
      <c r="Q416" s="31">
        <f t="shared" si="52"/>
        <v>0</v>
      </c>
      <c r="R416" s="31">
        <f t="shared" si="52"/>
        <v>0</v>
      </c>
      <c r="S416" s="31">
        <f t="shared" si="52"/>
        <v>0</v>
      </c>
      <c r="T416" s="31">
        <f t="shared" si="52"/>
        <v>0</v>
      </c>
      <c r="U416" s="31">
        <f t="shared" si="52"/>
        <v>0</v>
      </c>
      <c r="V416" s="31">
        <f t="shared" si="52"/>
        <v>0</v>
      </c>
      <c r="W416" s="31">
        <f t="shared" si="52"/>
        <v>0</v>
      </c>
      <c r="X416" s="69">
        <f t="shared" si="52"/>
        <v>1362.07314</v>
      </c>
      <c r="Y416" s="59" t="e">
        <f>X416/G410*100</f>
        <v>#DIV/0!</v>
      </c>
    </row>
    <row r="417" spans="1:25" ht="19.5" customHeight="1" outlineLevel="6" thickBot="1">
      <c r="A417" s="99" t="s">
        <v>205</v>
      </c>
      <c r="B417" s="92">
        <v>951</v>
      </c>
      <c r="C417" s="93" t="s">
        <v>79</v>
      </c>
      <c r="D417" s="93" t="s">
        <v>321</v>
      </c>
      <c r="E417" s="93" t="s">
        <v>89</v>
      </c>
      <c r="F417" s="93"/>
      <c r="G417" s="98">
        <v>2350</v>
      </c>
      <c r="H417" s="32">
        <f aca="true" t="shared" si="53" ref="H417:X417">H418</f>
        <v>0</v>
      </c>
      <c r="I417" s="32">
        <f t="shared" si="53"/>
        <v>0</v>
      </c>
      <c r="J417" s="32">
        <f t="shared" si="53"/>
        <v>0</v>
      </c>
      <c r="K417" s="32">
        <f t="shared" si="53"/>
        <v>0</v>
      </c>
      <c r="L417" s="32">
        <f t="shared" si="53"/>
        <v>0</v>
      </c>
      <c r="M417" s="32">
        <f t="shared" si="53"/>
        <v>0</v>
      </c>
      <c r="N417" s="32">
        <f t="shared" si="53"/>
        <v>0</v>
      </c>
      <c r="O417" s="32">
        <f t="shared" si="53"/>
        <v>0</v>
      </c>
      <c r="P417" s="32">
        <f t="shared" si="53"/>
        <v>0</v>
      </c>
      <c r="Q417" s="32">
        <f t="shared" si="53"/>
        <v>0</v>
      </c>
      <c r="R417" s="32">
        <f t="shared" si="53"/>
        <v>0</v>
      </c>
      <c r="S417" s="32">
        <f t="shared" si="53"/>
        <v>0</v>
      </c>
      <c r="T417" s="32">
        <f t="shared" si="53"/>
        <v>0</v>
      </c>
      <c r="U417" s="32">
        <f t="shared" si="53"/>
        <v>0</v>
      </c>
      <c r="V417" s="32">
        <f t="shared" si="53"/>
        <v>0</v>
      </c>
      <c r="W417" s="32">
        <f t="shared" si="53"/>
        <v>0</v>
      </c>
      <c r="X417" s="70">
        <f t="shared" si="53"/>
        <v>1362.07314</v>
      </c>
      <c r="Y417" s="59">
        <f>X417/G411*100</f>
        <v>57.96055914893616</v>
      </c>
    </row>
    <row r="418" spans="1:25" ht="16.5" outlineLevel="6" thickBot="1">
      <c r="A418" s="124" t="s">
        <v>70</v>
      </c>
      <c r="B418" s="18">
        <v>951</v>
      </c>
      <c r="C418" s="39" t="s">
        <v>71</v>
      </c>
      <c r="D418" s="39" t="s">
        <v>257</v>
      </c>
      <c r="E418" s="39" t="s">
        <v>5</v>
      </c>
      <c r="F418" s="39"/>
      <c r="G418" s="119">
        <f>G419</f>
        <v>0</v>
      </c>
      <c r="H418" s="34">
        <f aca="true" t="shared" si="54" ref="H418:X418">H420</f>
        <v>0</v>
      </c>
      <c r="I418" s="34">
        <f t="shared" si="54"/>
        <v>0</v>
      </c>
      <c r="J418" s="34">
        <f t="shared" si="54"/>
        <v>0</v>
      </c>
      <c r="K418" s="34">
        <f t="shared" si="54"/>
        <v>0</v>
      </c>
      <c r="L418" s="34">
        <f t="shared" si="54"/>
        <v>0</v>
      </c>
      <c r="M418" s="34">
        <f t="shared" si="54"/>
        <v>0</v>
      </c>
      <c r="N418" s="34">
        <f t="shared" si="54"/>
        <v>0</v>
      </c>
      <c r="O418" s="34">
        <f t="shared" si="54"/>
        <v>0</v>
      </c>
      <c r="P418" s="34">
        <f t="shared" si="54"/>
        <v>0</v>
      </c>
      <c r="Q418" s="34">
        <f t="shared" si="54"/>
        <v>0</v>
      </c>
      <c r="R418" s="34">
        <f t="shared" si="54"/>
        <v>0</v>
      </c>
      <c r="S418" s="34">
        <f t="shared" si="54"/>
        <v>0</v>
      </c>
      <c r="T418" s="34">
        <f t="shared" si="54"/>
        <v>0</v>
      </c>
      <c r="U418" s="34">
        <f t="shared" si="54"/>
        <v>0</v>
      </c>
      <c r="V418" s="34">
        <f t="shared" si="54"/>
        <v>0</v>
      </c>
      <c r="W418" s="34">
        <f t="shared" si="54"/>
        <v>0</v>
      </c>
      <c r="X418" s="64">
        <f t="shared" si="54"/>
        <v>1362.07314</v>
      </c>
      <c r="Y418" s="59">
        <f>X418/G412*100</f>
        <v>57.96055914893616</v>
      </c>
    </row>
    <row r="419" spans="1:25" ht="32.25" outlineLevel="6" thickBot="1">
      <c r="A419" s="112" t="s">
        <v>135</v>
      </c>
      <c r="B419" s="19">
        <v>951</v>
      </c>
      <c r="C419" s="11" t="s">
        <v>71</v>
      </c>
      <c r="D419" s="11" t="s">
        <v>258</v>
      </c>
      <c r="E419" s="11" t="s">
        <v>5</v>
      </c>
      <c r="F419" s="11"/>
      <c r="G419" s="12">
        <f>G420</f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81"/>
      <c r="Y419" s="59"/>
    </row>
    <row r="420" spans="1:25" ht="32.25" outlineLevel="6" thickBot="1">
      <c r="A420" s="112" t="s">
        <v>136</v>
      </c>
      <c r="B420" s="19">
        <v>951</v>
      </c>
      <c r="C420" s="11" t="s">
        <v>71</v>
      </c>
      <c r="D420" s="11" t="s">
        <v>259</v>
      </c>
      <c r="E420" s="11" t="s">
        <v>5</v>
      </c>
      <c r="F420" s="11"/>
      <c r="G420" s="12">
        <f>G421</f>
        <v>0</v>
      </c>
      <c r="H420" s="25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43"/>
      <c r="X420" s="65">
        <v>1362.07314</v>
      </c>
      <c r="Y420" s="59">
        <f>X420/G414*100</f>
        <v>57.96055914893616</v>
      </c>
    </row>
    <row r="421" spans="1:25" ht="48" outlineLevel="6" thickBot="1">
      <c r="A421" s="94" t="s">
        <v>177</v>
      </c>
      <c r="B421" s="90">
        <v>951</v>
      </c>
      <c r="C421" s="91" t="s">
        <v>71</v>
      </c>
      <c r="D421" s="91" t="s">
        <v>322</v>
      </c>
      <c r="E421" s="91" t="s">
        <v>5</v>
      </c>
      <c r="F421" s="91"/>
      <c r="G421" s="16">
        <f>G422</f>
        <v>0</v>
      </c>
      <c r="H421" s="31">
        <f aca="true" t="shared" si="55" ref="H421:X423">H422</f>
        <v>0</v>
      </c>
      <c r="I421" s="31">
        <f t="shared" si="55"/>
        <v>0</v>
      </c>
      <c r="J421" s="31">
        <f t="shared" si="55"/>
        <v>0</v>
      </c>
      <c r="K421" s="31">
        <f t="shared" si="55"/>
        <v>0</v>
      </c>
      <c r="L421" s="31">
        <f t="shared" si="55"/>
        <v>0</v>
      </c>
      <c r="M421" s="31">
        <f t="shared" si="55"/>
        <v>0</v>
      </c>
      <c r="N421" s="31">
        <f t="shared" si="55"/>
        <v>0</v>
      </c>
      <c r="O421" s="31">
        <f t="shared" si="55"/>
        <v>0</v>
      </c>
      <c r="P421" s="31">
        <f t="shared" si="55"/>
        <v>0</v>
      </c>
      <c r="Q421" s="31">
        <f t="shared" si="55"/>
        <v>0</v>
      </c>
      <c r="R421" s="31">
        <f t="shared" si="55"/>
        <v>0</v>
      </c>
      <c r="S421" s="31">
        <f t="shared" si="55"/>
        <v>0</v>
      </c>
      <c r="T421" s="31">
        <f t="shared" si="55"/>
        <v>0</v>
      </c>
      <c r="U421" s="31">
        <f t="shared" si="55"/>
        <v>0</v>
      </c>
      <c r="V421" s="31">
        <f t="shared" si="55"/>
        <v>0</v>
      </c>
      <c r="W421" s="31">
        <f t="shared" si="55"/>
        <v>0</v>
      </c>
      <c r="X421" s="66">
        <f t="shared" si="55"/>
        <v>48.715</v>
      </c>
      <c r="Y421" s="59">
        <f>X421/G415*100</f>
        <v>2.0729787234042556</v>
      </c>
    </row>
    <row r="422" spans="1:25" ht="21" customHeight="1" outlineLevel="6" thickBot="1">
      <c r="A422" s="5" t="s">
        <v>100</v>
      </c>
      <c r="B422" s="21">
        <v>951</v>
      </c>
      <c r="C422" s="6" t="s">
        <v>71</v>
      </c>
      <c r="D422" s="6" t="s">
        <v>322</v>
      </c>
      <c r="E422" s="6" t="s">
        <v>95</v>
      </c>
      <c r="F422" s="6"/>
      <c r="G422" s="7">
        <f>G423</f>
        <v>0</v>
      </c>
      <c r="H422" s="32">
        <f t="shared" si="55"/>
        <v>0</v>
      </c>
      <c r="I422" s="32">
        <f t="shared" si="55"/>
        <v>0</v>
      </c>
      <c r="J422" s="32">
        <f t="shared" si="55"/>
        <v>0</v>
      </c>
      <c r="K422" s="32">
        <f t="shared" si="55"/>
        <v>0</v>
      </c>
      <c r="L422" s="32">
        <f t="shared" si="55"/>
        <v>0</v>
      </c>
      <c r="M422" s="32">
        <f t="shared" si="55"/>
        <v>0</v>
      </c>
      <c r="N422" s="32">
        <f t="shared" si="55"/>
        <v>0</v>
      </c>
      <c r="O422" s="32">
        <f t="shared" si="55"/>
        <v>0</v>
      </c>
      <c r="P422" s="32">
        <f t="shared" si="55"/>
        <v>0</v>
      </c>
      <c r="Q422" s="32">
        <f t="shared" si="55"/>
        <v>0</v>
      </c>
      <c r="R422" s="32">
        <f t="shared" si="55"/>
        <v>0</v>
      </c>
      <c r="S422" s="32">
        <f t="shared" si="55"/>
        <v>0</v>
      </c>
      <c r="T422" s="32">
        <f t="shared" si="55"/>
        <v>0</v>
      </c>
      <c r="U422" s="32">
        <f t="shared" si="55"/>
        <v>0</v>
      </c>
      <c r="V422" s="32">
        <f t="shared" si="55"/>
        <v>0</v>
      </c>
      <c r="W422" s="32">
        <f t="shared" si="55"/>
        <v>0</v>
      </c>
      <c r="X422" s="67">
        <f>X423</f>
        <v>48.715</v>
      </c>
      <c r="Y422" s="59">
        <f>X422/G416*100</f>
        <v>2.0729787234042556</v>
      </c>
    </row>
    <row r="423" spans="1:25" ht="32.25" outlineLevel="6" thickBot="1">
      <c r="A423" s="88" t="s">
        <v>101</v>
      </c>
      <c r="B423" s="92">
        <v>951</v>
      </c>
      <c r="C423" s="93" t="s">
        <v>71</v>
      </c>
      <c r="D423" s="93" t="s">
        <v>322</v>
      </c>
      <c r="E423" s="93" t="s">
        <v>96</v>
      </c>
      <c r="F423" s="93"/>
      <c r="G423" s="98">
        <v>0</v>
      </c>
      <c r="H423" s="34">
        <f t="shared" si="55"/>
        <v>0</v>
      </c>
      <c r="I423" s="34">
        <f t="shared" si="55"/>
        <v>0</v>
      </c>
      <c r="J423" s="34">
        <f t="shared" si="55"/>
        <v>0</v>
      </c>
      <c r="K423" s="34">
        <f t="shared" si="55"/>
        <v>0</v>
      </c>
      <c r="L423" s="34">
        <f t="shared" si="55"/>
        <v>0</v>
      </c>
      <c r="M423" s="34">
        <f t="shared" si="55"/>
        <v>0</v>
      </c>
      <c r="N423" s="34">
        <f t="shared" si="55"/>
        <v>0</v>
      </c>
      <c r="O423" s="34">
        <f t="shared" si="55"/>
        <v>0</v>
      </c>
      <c r="P423" s="34">
        <f t="shared" si="55"/>
        <v>0</v>
      </c>
      <c r="Q423" s="34">
        <f t="shared" si="55"/>
        <v>0</v>
      </c>
      <c r="R423" s="34">
        <f t="shared" si="55"/>
        <v>0</v>
      </c>
      <c r="S423" s="34">
        <f t="shared" si="55"/>
        <v>0</v>
      </c>
      <c r="T423" s="34">
        <f t="shared" si="55"/>
        <v>0</v>
      </c>
      <c r="U423" s="34">
        <f t="shared" si="55"/>
        <v>0</v>
      </c>
      <c r="V423" s="34">
        <f t="shared" si="55"/>
        <v>0</v>
      </c>
      <c r="W423" s="34">
        <f t="shared" si="55"/>
        <v>0</v>
      </c>
      <c r="X423" s="68">
        <f>X424</f>
        <v>48.715</v>
      </c>
      <c r="Y423" s="59">
        <f>X423/G417*100</f>
        <v>2.0729787234042556</v>
      </c>
    </row>
    <row r="424" spans="1:25" ht="32.25" outlineLevel="6" thickBot="1">
      <c r="A424" s="108" t="s">
        <v>78</v>
      </c>
      <c r="B424" s="18">
        <v>951</v>
      </c>
      <c r="C424" s="14" t="s">
        <v>65</v>
      </c>
      <c r="D424" s="14" t="s">
        <v>257</v>
      </c>
      <c r="E424" s="14" t="s">
        <v>5</v>
      </c>
      <c r="F424" s="14"/>
      <c r="G424" s="15">
        <f>G425</f>
        <v>169.11987</v>
      </c>
      <c r="H424" s="25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43"/>
      <c r="X424" s="65">
        <v>48.715</v>
      </c>
      <c r="Y424" s="59" t="e">
        <f>X424/G418*100</f>
        <v>#DIV/0!</v>
      </c>
    </row>
    <row r="425" spans="1:25" ht="16.5" outlineLevel="6" thickBot="1">
      <c r="A425" s="8" t="s">
        <v>178</v>
      </c>
      <c r="B425" s="19">
        <v>951</v>
      </c>
      <c r="C425" s="9" t="s">
        <v>66</v>
      </c>
      <c r="D425" s="9" t="s">
        <v>257</v>
      </c>
      <c r="E425" s="9" t="s">
        <v>5</v>
      </c>
      <c r="F425" s="9"/>
      <c r="G425" s="10">
        <f>G426</f>
        <v>169.11987</v>
      </c>
      <c r="H425" s="101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75"/>
      <c r="Y425" s="59"/>
    </row>
    <row r="426" spans="1:25" ht="32.25" outlineLevel="6" thickBot="1">
      <c r="A426" s="112" t="s">
        <v>135</v>
      </c>
      <c r="B426" s="19">
        <v>951</v>
      </c>
      <c r="C426" s="9" t="s">
        <v>66</v>
      </c>
      <c r="D426" s="9" t="s">
        <v>258</v>
      </c>
      <c r="E426" s="9" t="s">
        <v>5</v>
      </c>
      <c r="F426" s="9"/>
      <c r="G426" s="10">
        <f>G427</f>
        <v>169.11987</v>
      </c>
      <c r="H426" s="29">
        <f aca="true" t="shared" si="56" ref="H426:X429">H427</f>
        <v>0</v>
      </c>
      <c r="I426" s="29">
        <f t="shared" si="56"/>
        <v>0</v>
      </c>
      <c r="J426" s="29">
        <f t="shared" si="56"/>
        <v>0</v>
      </c>
      <c r="K426" s="29">
        <f t="shared" si="56"/>
        <v>0</v>
      </c>
      <c r="L426" s="29">
        <f t="shared" si="56"/>
        <v>0</v>
      </c>
      <c r="M426" s="29">
        <f t="shared" si="56"/>
        <v>0</v>
      </c>
      <c r="N426" s="29">
        <f t="shared" si="56"/>
        <v>0</v>
      </c>
      <c r="O426" s="29">
        <f t="shared" si="56"/>
        <v>0</v>
      </c>
      <c r="P426" s="29">
        <f t="shared" si="56"/>
        <v>0</v>
      </c>
      <c r="Q426" s="29">
        <f t="shared" si="56"/>
        <v>0</v>
      </c>
      <c r="R426" s="29">
        <f t="shared" si="56"/>
        <v>0</v>
      </c>
      <c r="S426" s="29">
        <f t="shared" si="56"/>
        <v>0</v>
      </c>
      <c r="T426" s="29">
        <f t="shared" si="56"/>
        <v>0</v>
      </c>
      <c r="U426" s="29">
        <f t="shared" si="56"/>
        <v>0</v>
      </c>
      <c r="V426" s="29">
        <f t="shared" si="56"/>
        <v>0</v>
      </c>
      <c r="W426" s="29">
        <f t="shared" si="56"/>
        <v>0</v>
      </c>
      <c r="X426" s="73">
        <f t="shared" si="56"/>
        <v>0</v>
      </c>
      <c r="Y426" s="59" t="e">
        <f aca="true" t="shared" si="57" ref="Y426:Y434">X426/G420*100</f>
        <v>#DIV/0!</v>
      </c>
    </row>
    <row r="427" spans="1:25" ht="32.25" outlineLevel="6" thickBot="1">
      <c r="A427" s="112" t="s">
        <v>136</v>
      </c>
      <c r="B427" s="19">
        <v>951</v>
      </c>
      <c r="C427" s="11" t="s">
        <v>66</v>
      </c>
      <c r="D427" s="11" t="s">
        <v>259</v>
      </c>
      <c r="E427" s="11" t="s">
        <v>5</v>
      </c>
      <c r="F427" s="11"/>
      <c r="G427" s="12">
        <f>G428</f>
        <v>169.11987</v>
      </c>
      <c r="H427" s="31">
        <f t="shared" si="56"/>
        <v>0</v>
      </c>
      <c r="I427" s="31">
        <f t="shared" si="56"/>
        <v>0</v>
      </c>
      <c r="J427" s="31">
        <f t="shared" si="56"/>
        <v>0</v>
      </c>
      <c r="K427" s="31">
        <f t="shared" si="56"/>
        <v>0</v>
      </c>
      <c r="L427" s="31">
        <f t="shared" si="56"/>
        <v>0</v>
      </c>
      <c r="M427" s="31">
        <f t="shared" si="56"/>
        <v>0</v>
      </c>
      <c r="N427" s="31">
        <f t="shared" si="56"/>
        <v>0</v>
      </c>
      <c r="O427" s="31">
        <f t="shared" si="56"/>
        <v>0</v>
      </c>
      <c r="P427" s="31">
        <f t="shared" si="56"/>
        <v>0</v>
      </c>
      <c r="Q427" s="31">
        <f t="shared" si="56"/>
        <v>0</v>
      </c>
      <c r="R427" s="31">
        <f t="shared" si="56"/>
        <v>0</v>
      </c>
      <c r="S427" s="31">
        <f t="shared" si="56"/>
        <v>0</v>
      </c>
      <c r="T427" s="31">
        <f t="shared" si="56"/>
        <v>0</v>
      </c>
      <c r="U427" s="31">
        <f t="shared" si="56"/>
        <v>0</v>
      </c>
      <c r="V427" s="31">
        <f t="shared" si="56"/>
        <v>0</v>
      </c>
      <c r="W427" s="31">
        <f t="shared" si="56"/>
        <v>0</v>
      </c>
      <c r="X427" s="66">
        <f t="shared" si="56"/>
        <v>0</v>
      </c>
      <c r="Y427" s="59" t="e">
        <f t="shared" si="57"/>
        <v>#DIV/0!</v>
      </c>
    </row>
    <row r="428" spans="1:25" ht="32.25" outlineLevel="6" thickBot="1">
      <c r="A428" s="94" t="s">
        <v>179</v>
      </c>
      <c r="B428" s="90">
        <v>951</v>
      </c>
      <c r="C428" s="91" t="s">
        <v>66</v>
      </c>
      <c r="D428" s="91" t="s">
        <v>323</v>
      </c>
      <c r="E428" s="91" t="s">
        <v>5</v>
      </c>
      <c r="F428" s="91"/>
      <c r="G428" s="16">
        <f>G429</f>
        <v>169.11987</v>
      </c>
      <c r="H428" s="32">
        <f t="shared" si="56"/>
        <v>0</v>
      </c>
      <c r="I428" s="32">
        <f t="shared" si="56"/>
        <v>0</v>
      </c>
      <c r="J428" s="32">
        <f t="shared" si="56"/>
        <v>0</v>
      </c>
      <c r="K428" s="32">
        <f t="shared" si="56"/>
        <v>0</v>
      </c>
      <c r="L428" s="32">
        <f t="shared" si="56"/>
        <v>0</v>
      </c>
      <c r="M428" s="32">
        <f t="shared" si="56"/>
        <v>0</v>
      </c>
      <c r="N428" s="32">
        <f t="shared" si="56"/>
        <v>0</v>
      </c>
      <c r="O428" s="32">
        <f t="shared" si="56"/>
        <v>0</v>
      </c>
      <c r="P428" s="32">
        <f t="shared" si="56"/>
        <v>0</v>
      </c>
      <c r="Q428" s="32">
        <f t="shared" si="56"/>
        <v>0</v>
      </c>
      <c r="R428" s="32">
        <f t="shared" si="56"/>
        <v>0</v>
      </c>
      <c r="S428" s="32">
        <f t="shared" si="56"/>
        <v>0</v>
      </c>
      <c r="T428" s="32">
        <f t="shared" si="56"/>
        <v>0</v>
      </c>
      <c r="U428" s="32">
        <f t="shared" si="56"/>
        <v>0</v>
      </c>
      <c r="V428" s="32">
        <f t="shared" si="56"/>
        <v>0</v>
      </c>
      <c r="W428" s="32">
        <f t="shared" si="56"/>
        <v>0</v>
      </c>
      <c r="X428" s="67">
        <f t="shared" si="56"/>
        <v>0</v>
      </c>
      <c r="Y428" s="59" t="e">
        <f t="shared" si="57"/>
        <v>#DIV/0!</v>
      </c>
    </row>
    <row r="429" spans="1:25" ht="16.5" outlineLevel="6" thickBot="1">
      <c r="A429" s="5" t="s">
        <v>128</v>
      </c>
      <c r="B429" s="21">
        <v>951</v>
      </c>
      <c r="C429" s="6" t="s">
        <v>66</v>
      </c>
      <c r="D429" s="6" t="s">
        <v>323</v>
      </c>
      <c r="E429" s="6" t="s">
        <v>222</v>
      </c>
      <c r="F429" s="6"/>
      <c r="G429" s="7">
        <v>169.11987</v>
      </c>
      <c r="H429" s="34">
        <f t="shared" si="56"/>
        <v>0</v>
      </c>
      <c r="I429" s="34">
        <f t="shared" si="56"/>
        <v>0</v>
      </c>
      <c r="J429" s="34">
        <f t="shared" si="56"/>
        <v>0</v>
      </c>
      <c r="K429" s="34">
        <f t="shared" si="56"/>
        <v>0</v>
      </c>
      <c r="L429" s="34">
        <f t="shared" si="56"/>
        <v>0</v>
      </c>
      <c r="M429" s="34">
        <f t="shared" si="56"/>
        <v>0</v>
      </c>
      <c r="N429" s="34">
        <f t="shared" si="56"/>
        <v>0</v>
      </c>
      <c r="O429" s="34">
        <f t="shared" si="56"/>
        <v>0</v>
      </c>
      <c r="P429" s="34">
        <f t="shared" si="56"/>
        <v>0</v>
      </c>
      <c r="Q429" s="34">
        <f t="shared" si="56"/>
        <v>0</v>
      </c>
      <c r="R429" s="34">
        <f t="shared" si="56"/>
        <v>0</v>
      </c>
      <c r="S429" s="34">
        <f t="shared" si="56"/>
        <v>0</v>
      </c>
      <c r="T429" s="34">
        <f t="shared" si="56"/>
        <v>0</v>
      </c>
      <c r="U429" s="34">
        <f t="shared" si="56"/>
        <v>0</v>
      </c>
      <c r="V429" s="34">
        <f t="shared" si="56"/>
        <v>0</v>
      </c>
      <c r="W429" s="34">
        <f t="shared" si="56"/>
        <v>0</v>
      </c>
      <c r="X429" s="68">
        <f t="shared" si="56"/>
        <v>0</v>
      </c>
      <c r="Y429" s="59" t="e">
        <f t="shared" si="57"/>
        <v>#DIV/0!</v>
      </c>
    </row>
    <row r="430" spans="1:25" ht="63.75" outlineLevel="6" thickBot="1">
      <c r="A430" s="108" t="s">
        <v>73</v>
      </c>
      <c r="B430" s="18">
        <v>951</v>
      </c>
      <c r="C430" s="14" t="s">
        <v>74</v>
      </c>
      <c r="D430" s="14" t="s">
        <v>257</v>
      </c>
      <c r="E430" s="14" t="s">
        <v>5</v>
      </c>
      <c r="F430" s="14"/>
      <c r="G430" s="141">
        <f aca="true" t="shared" si="58" ref="G430:G435">G431</f>
        <v>21210</v>
      </c>
      <c r="H430" s="25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43"/>
      <c r="X430" s="65">
        <v>0</v>
      </c>
      <c r="Y430" s="59">
        <f t="shared" si="57"/>
        <v>0</v>
      </c>
    </row>
    <row r="431" spans="1:25" ht="48" outlineLevel="6" thickBot="1">
      <c r="A431" s="112" t="s">
        <v>76</v>
      </c>
      <c r="B431" s="19">
        <v>951</v>
      </c>
      <c r="C431" s="9" t="s">
        <v>75</v>
      </c>
      <c r="D431" s="9" t="s">
        <v>257</v>
      </c>
      <c r="E431" s="9" t="s">
        <v>5</v>
      </c>
      <c r="F431" s="9"/>
      <c r="G431" s="142">
        <f t="shared" si="58"/>
        <v>21210</v>
      </c>
      <c r="H431" s="29" t="e">
        <f aca="true" t="shared" si="59" ref="H431:X433">H432</f>
        <v>#REF!</v>
      </c>
      <c r="I431" s="29" t="e">
        <f t="shared" si="59"/>
        <v>#REF!</v>
      </c>
      <c r="J431" s="29" t="e">
        <f t="shared" si="59"/>
        <v>#REF!</v>
      </c>
      <c r="K431" s="29" t="e">
        <f t="shared" si="59"/>
        <v>#REF!</v>
      </c>
      <c r="L431" s="29" t="e">
        <f t="shared" si="59"/>
        <v>#REF!</v>
      </c>
      <c r="M431" s="29" t="e">
        <f t="shared" si="59"/>
        <v>#REF!</v>
      </c>
      <c r="N431" s="29" t="e">
        <f t="shared" si="59"/>
        <v>#REF!</v>
      </c>
      <c r="O431" s="29" t="e">
        <f t="shared" si="59"/>
        <v>#REF!</v>
      </c>
      <c r="P431" s="29" t="e">
        <f t="shared" si="59"/>
        <v>#REF!</v>
      </c>
      <c r="Q431" s="29" t="e">
        <f t="shared" si="59"/>
        <v>#REF!</v>
      </c>
      <c r="R431" s="29" t="e">
        <f t="shared" si="59"/>
        <v>#REF!</v>
      </c>
      <c r="S431" s="29" t="e">
        <f t="shared" si="59"/>
        <v>#REF!</v>
      </c>
      <c r="T431" s="29" t="e">
        <f t="shared" si="59"/>
        <v>#REF!</v>
      </c>
      <c r="U431" s="29" t="e">
        <f t="shared" si="59"/>
        <v>#REF!</v>
      </c>
      <c r="V431" s="29" t="e">
        <f t="shared" si="59"/>
        <v>#REF!</v>
      </c>
      <c r="W431" s="29" t="e">
        <f t="shared" si="59"/>
        <v>#REF!</v>
      </c>
      <c r="X431" s="73" t="e">
        <f t="shared" si="59"/>
        <v>#REF!</v>
      </c>
      <c r="Y431" s="59" t="e">
        <f t="shared" si="57"/>
        <v>#REF!</v>
      </c>
    </row>
    <row r="432" spans="1:25" ht="32.25" outlineLevel="6" thickBot="1">
      <c r="A432" s="112" t="s">
        <v>135</v>
      </c>
      <c r="B432" s="19">
        <v>951</v>
      </c>
      <c r="C432" s="9" t="s">
        <v>75</v>
      </c>
      <c r="D432" s="9" t="s">
        <v>258</v>
      </c>
      <c r="E432" s="9" t="s">
        <v>5</v>
      </c>
      <c r="F432" s="9"/>
      <c r="G432" s="142">
        <f t="shared" si="58"/>
        <v>21210</v>
      </c>
      <c r="H432" s="31" t="e">
        <f t="shared" si="59"/>
        <v>#REF!</v>
      </c>
      <c r="I432" s="31" t="e">
        <f t="shared" si="59"/>
        <v>#REF!</v>
      </c>
      <c r="J432" s="31" t="e">
        <f t="shared" si="59"/>
        <v>#REF!</v>
      </c>
      <c r="K432" s="31" t="e">
        <f t="shared" si="59"/>
        <v>#REF!</v>
      </c>
      <c r="L432" s="31" t="e">
        <f t="shared" si="59"/>
        <v>#REF!</v>
      </c>
      <c r="M432" s="31" t="e">
        <f t="shared" si="59"/>
        <v>#REF!</v>
      </c>
      <c r="N432" s="31" t="e">
        <f t="shared" si="59"/>
        <v>#REF!</v>
      </c>
      <c r="O432" s="31" t="e">
        <f t="shared" si="59"/>
        <v>#REF!</v>
      </c>
      <c r="P432" s="31" t="e">
        <f t="shared" si="59"/>
        <v>#REF!</v>
      </c>
      <c r="Q432" s="31" t="e">
        <f t="shared" si="59"/>
        <v>#REF!</v>
      </c>
      <c r="R432" s="31" t="e">
        <f t="shared" si="59"/>
        <v>#REF!</v>
      </c>
      <c r="S432" s="31" t="e">
        <f t="shared" si="59"/>
        <v>#REF!</v>
      </c>
      <c r="T432" s="31" t="e">
        <f t="shared" si="59"/>
        <v>#REF!</v>
      </c>
      <c r="U432" s="31" t="e">
        <f t="shared" si="59"/>
        <v>#REF!</v>
      </c>
      <c r="V432" s="31" t="e">
        <f t="shared" si="59"/>
        <v>#REF!</v>
      </c>
      <c r="W432" s="31" t="e">
        <f t="shared" si="59"/>
        <v>#REF!</v>
      </c>
      <c r="X432" s="66" t="e">
        <f t="shared" si="59"/>
        <v>#REF!</v>
      </c>
      <c r="Y432" s="59" t="e">
        <f t="shared" si="57"/>
        <v>#REF!</v>
      </c>
    </row>
    <row r="433" spans="1:25" ht="32.25" outlineLevel="6" thickBot="1">
      <c r="A433" s="112" t="s">
        <v>136</v>
      </c>
      <c r="B433" s="19">
        <v>951</v>
      </c>
      <c r="C433" s="11" t="s">
        <v>75</v>
      </c>
      <c r="D433" s="11" t="s">
        <v>259</v>
      </c>
      <c r="E433" s="11" t="s">
        <v>5</v>
      </c>
      <c r="F433" s="11"/>
      <c r="G433" s="145">
        <f>G434+G437</f>
        <v>21210</v>
      </c>
      <c r="H433" s="32" t="e">
        <f t="shared" si="59"/>
        <v>#REF!</v>
      </c>
      <c r="I433" s="32" t="e">
        <f t="shared" si="59"/>
        <v>#REF!</v>
      </c>
      <c r="J433" s="32" t="e">
        <f t="shared" si="59"/>
        <v>#REF!</v>
      </c>
      <c r="K433" s="32" t="e">
        <f t="shared" si="59"/>
        <v>#REF!</v>
      </c>
      <c r="L433" s="32" t="e">
        <f t="shared" si="59"/>
        <v>#REF!</v>
      </c>
      <c r="M433" s="32" t="e">
        <f t="shared" si="59"/>
        <v>#REF!</v>
      </c>
      <c r="N433" s="32" t="e">
        <f t="shared" si="59"/>
        <v>#REF!</v>
      </c>
      <c r="O433" s="32" t="e">
        <f t="shared" si="59"/>
        <v>#REF!</v>
      </c>
      <c r="P433" s="32" t="e">
        <f t="shared" si="59"/>
        <v>#REF!</v>
      </c>
      <c r="Q433" s="32" t="e">
        <f t="shared" si="59"/>
        <v>#REF!</v>
      </c>
      <c r="R433" s="32" t="e">
        <f t="shared" si="59"/>
        <v>#REF!</v>
      </c>
      <c r="S433" s="32" t="e">
        <f t="shared" si="59"/>
        <v>#REF!</v>
      </c>
      <c r="T433" s="32" t="e">
        <f t="shared" si="59"/>
        <v>#REF!</v>
      </c>
      <c r="U433" s="32" t="e">
        <f t="shared" si="59"/>
        <v>#REF!</v>
      </c>
      <c r="V433" s="32" t="e">
        <f t="shared" si="59"/>
        <v>#REF!</v>
      </c>
      <c r="W433" s="32" t="e">
        <f t="shared" si="59"/>
        <v>#REF!</v>
      </c>
      <c r="X433" s="67" t="e">
        <f t="shared" si="59"/>
        <v>#REF!</v>
      </c>
      <c r="Y433" s="59" t="e">
        <f t="shared" si="57"/>
        <v>#REF!</v>
      </c>
    </row>
    <row r="434" spans="1:25" ht="48" outlineLevel="6" thickBot="1">
      <c r="A434" s="5" t="s">
        <v>180</v>
      </c>
      <c r="B434" s="21">
        <v>951</v>
      </c>
      <c r="C434" s="6" t="s">
        <v>75</v>
      </c>
      <c r="D434" s="6" t="s">
        <v>324</v>
      </c>
      <c r="E434" s="6" t="s">
        <v>5</v>
      </c>
      <c r="F434" s="6"/>
      <c r="G434" s="147">
        <f t="shared" si="58"/>
        <v>3151.866</v>
      </c>
      <c r="H434" s="34" t="e">
        <f>#REF!</f>
        <v>#REF!</v>
      </c>
      <c r="I434" s="34" t="e">
        <f>#REF!</f>
        <v>#REF!</v>
      </c>
      <c r="J434" s="34" t="e">
        <f>#REF!</f>
        <v>#REF!</v>
      </c>
      <c r="K434" s="34" t="e">
        <f>#REF!</f>
        <v>#REF!</v>
      </c>
      <c r="L434" s="34" t="e">
        <f>#REF!</f>
        <v>#REF!</v>
      </c>
      <c r="M434" s="34" t="e">
        <f>#REF!</f>
        <v>#REF!</v>
      </c>
      <c r="N434" s="34" t="e">
        <f>#REF!</f>
        <v>#REF!</v>
      </c>
      <c r="O434" s="34" t="e">
        <f>#REF!</f>
        <v>#REF!</v>
      </c>
      <c r="P434" s="34" t="e">
        <f>#REF!</f>
        <v>#REF!</v>
      </c>
      <c r="Q434" s="34" t="e">
        <f>#REF!</f>
        <v>#REF!</v>
      </c>
      <c r="R434" s="34" t="e">
        <f>#REF!</f>
        <v>#REF!</v>
      </c>
      <c r="S434" s="34" t="e">
        <f>#REF!</f>
        <v>#REF!</v>
      </c>
      <c r="T434" s="34" t="e">
        <f>#REF!</f>
        <v>#REF!</v>
      </c>
      <c r="U434" s="34" t="e">
        <f>#REF!</f>
        <v>#REF!</v>
      </c>
      <c r="V434" s="34" t="e">
        <f>#REF!</f>
        <v>#REF!</v>
      </c>
      <c r="W434" s="34" t="e">
        <f>#REF!</f>
        <v>#REF!</v>
      </c>
      <c r="X434" s="68" t="e">
        <f>#REF!</f>
        <v>#REF!</v>
      </c>
      <c r="Y434" s="59" t="e">
        <f t="shared" si="57"/>
        <v>#REF!</v>
      </c>
    </row>
    <row r="435" spans="1:25" ht="16.5" outlineLevel="6" thickBot="1">
      <c r="A435" s="5" t="s">
        <v>131</v>
      </c>
      <c r="B435" s="21">
        <v>951</v>
      </c>
      <c r="C435" s="6" t="s">
        <v>75</v>
      </c>
      <c r="D435" s="6" t="s">
        <v>324</v>
      </c>
      <c r="E435" s="6" t="s">
        <v>129</v>
      </c>
      <c r="F435" s="6"/>
      <c r="G435" s="147">
        <f t="shared" si="58"/>
        <v>3151.866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82"/>
      <c r="Y435" s="59"/>
    </row>
    <row r="436" spans="1:25" ht="16.5" outlineLevel="6" thickBot="1">
      <c r="A436" s="88" t="s">
        <v>132</v>
      </c>
      <c r="B436" s="92">
        <v>951</v>
      </c>
      <c r="C436" s="93" t="s">
        <v>75</v>
      </c>
      <c r="D436" s="93" t="s">
        <v>324</v>
      </c>
      <c r="E436" s="93" t="s">
        <v>130</v>
      </c>
      <c r="F436" s="93"/>
      <c r="G436" s="143">
        <v>3151.866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82"/>
      <c r="Y436" s="59"/>
    </row>
    <row r="437" spans="1:25" ht="48" outlineLevel="6" thickBot="1">
      <c r="A437" s="5" t="s">
        <v>395</v>
      </c>
      <c r="B437" s="21">
        <v>951</v>
      </c>
      <c r="C437" s="6" t="s">
        <v>75</v>
      </c>
      <c r="D437" s="6" t="s">
        <v>391</v>
      </c>
      <c r="E437" s="6" t="s">
        <v>5</v>
      </c>
      <c r="F437" s="6"/>
      <c r="G437" s="147">
        <f>G438</f>
        <v>18058.134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82"/>
      <c r="Y437" s="59"/>
    </row>
    <row r="438" spans="1:25" ht="16.5" outlineLevel="6" thickBot="1">
      <c r="A438" s="5" t="s">
        <v>131</v>
      </c>
      <c r="B438" s="21">
        <v>951</v>
      </c>
      <c r="C438" s="6" t="s">
        <v>75</v>
      </c>
      <c r="D438" s="6" t="s">
        <v>391</v>
      </c>
      <c r="E438" s="6" t="s">
        <v>129</v>
      </c>
      <c r="F438" s="6"/>
      <c r="G438" s="147">
        <f>G439</f>
        <v>18058.134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82"/>
      <c r="Y438" s="59"/>
    </row>
    <row r="439" spans="1:25" ht="16.5" outlineLevel="6" thickBot="1">
      <c r="A439" s="88" t="s">
        <v>132</v>
      </c>
      <c r="B439" s="92">
        <v>951</v>
      </c>
      <c r="C439" s="93" t="s">
        <v>75</v>
      </c>
      <c r="D439" s="93" t="s">
        <v>391</v>
      </c>
      <c r="E439" s="93" t="s">
        <v>130</v>
      </c>
      <c r="F439" s="93"/>
      <c r="G439" s="143">
        <v>18058.134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82"/>
      <c r="Y439" s="59"/>
    </row>
    <row r="440" spans="1:25" ht="16.5" outlineLevel="6" thickBot="1">
      <c r="A440" s="51"/>
      <c r="B440" s="52"/>
      <c r="C440" s="52"/>
      <c r="D440" s="52"/>
      <c r="E440" s="52"/>
      <c r="F440" s="52"/>
      <c r="G440" s="53"/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82"/>
      <c r="Y440" s="59"/>
    </row>
    <row r="441" spans="1:25" ht="43.5" outlineLevel="6" thickBot="1">
      <c r="A441" s="103" t="s">
        <v>63</v>
      </c>
      <c r="B441" s="104" t="s">
        <v>62</v>
      </c>
      <c r="C441" s="104" t="s">
        <v>61</v>
      </c>
      <c r="D441" s="104" t="s">
        <v>257</v>
      </c>
      <c r="E441" s="104" t="s">
        <v>5</v>
      </c>
      <c r="F441" s="105"/>
      <c r="G441" s="164">
        <f>G442+G553</f>
        <v>501888.78724000003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82"/>
      <c r="Y441" s="59"/>
    </row>
    <row r="442" spans="1:25" ht="19.5" outlineLevel="6" thickBot="1">
      <c r="A442" s="108" t="s">
        <v>47</v>
      </c>
      <c r="B442" s="18">
        <v>953</v>
      </c>
      <c r="C442" s="14" t="s">
        <v>46</v>
      </c>
      <c r="D442" s="14" t="s">
        <v>257</v>
      </c>
      <c r="E442" s="14" t="s">
        <v>5</v>
      </c>
      <c r="F442" s="14"/>
      <c r="G442" s="176">
        <f>G443+G473+G510+G521+G535</f>
        <v>497447.45524000004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82"/>
      <c r="Y442" s="59"/>
    </row>
    <row r="443" spans="1:25" ht="19.5" outlineLevel="6" thickBot="1">
      <c r="A443" s="108" t="s">
        <v>133</v>
      </c>
      <c r="B443" s="18">
        <v>953</v>
      </c>
      <c r="C443" s="14" t="s">
        <v>18</v>
      </c>
      <c r="D443" s="14" t="s">
        <v>257</v>
      </c>
      <c r="E443" s="14" t="s">
        <v>5</v>
      </c>
      <c r="F443" s="14"/>
      <c r="G443" s="176">
        <f>G448+G444</f>
        <v>120816.88614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82"/>
      <c r="Y443" s="59"/>
    </row>
    <row r="444" spans="1:25" ht="32.25" outlineLevel="6" thickBot="1">
      <c r="A444" s="112" t="s">
        <v>135</v>
      </c>
      <c r="B444" s="19">
        <v>953</v>
      </c>
      <c r="C444" s="9" t="s">
        <v>18</v>
      </c>
      <c r="D444" s="9" t="s">
        <v>258</v>
      </c>
      <c r="E444" s="9" t="s">
        <v>5</v>
      </c>
      <c r="F444" s="9"/>
      <c r="G444" s="157">
        <f>G445</f>
        <v>144.80628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82"/>
      <c r="Y444" s="59"/>
    </row>
    <row r="445" spans="1:25" ht="18.75" customHeight="1" outlineLevel="6" thickBot="1">
      <c r="A445" s="112" t="s">
        <v>136</v>
      </c>
      <c r="B445" s="19">
        <v>953</v>
      </c>
      <c r="C445" s="9" t="s">
        <v>18</v>
      </c>
      <c r="D445" s="9" t="s">
        <v>259</v>
      </c>
      <c r="E445" s="9" t="s">
        <v>5</v>
      </c>
      <c r="F445" s="9"/>
      <c r="G445" s="157">
        <f>G446</f>
        <v>144.80628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82"/>
      <c r="Y445" s="59"/>
    </row>
    <row r="446" spans="1:25" ht="32.25" outlineLevel="6" thickBot="1">
      <c r="A446" s="94" t="s">
        <v>382</v>
      </c>
      <c r="B446" s="90">
        <v>953</v>
      </c>
      <c r="C446" s="91" t="s">
        <v>18</v>
      </c>
      <c r="D446" s="91" t="s">
        <v>263</v>
      </c>
      <c r="E446" s="91" t="s">
        <v>5</v>
      </c>
      <c r="F446" s="91"/>
      <c r="G446" s="159">
        <f>G447</f>
        <v>144.80628</v>
      </c>
      <c r="H446" s="25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43"/>
      <c r="X446" s="74"/>
      <c r="Y446" s="59">
        <v>0</v>
      </c>
    </row>
    <row r="447" spans="1:25" ht="48" outlineLevel="6" thickBot="1">
      <c r="A447" s="5" t="s">
        <v>205</v>
      </c>
      <c r="B447" s="21">
        <v>953</v>
      </c>
      <c r="C447" s="6" t="s">
        <v>18</v>
      </c>
      <c r="D447" s="6" t="s">
        <v>263</v>
      </c>
      <c r="E447" s="6" t="s">
        <v>89</v>
      </c>
      <c r="F447" s="6"/>
      <c r="G447" s="160">
        <v>144.80628</v>
      </c>
      <c r="H447" s="28" t="e">
        <f>H448+#REF!</f>
        <v>#REF!</v>
      </c>
      <c r="I447" s="28" t="e">
        <f>I448+#REF!</f>
        <v>#REF!</v>
      </c>
      <c r="J447" s="28" t="e">
        <f>J448+#REF!</f>
        <v>#REF!</v>
      </c>
      <c r="K447" s="28" t="e">
        <f>K448+#REF!</f>
        <v>#REF!</v>
      </c>
      <c r="L447" s="28" t="e">
        <f>L448+#REF!</f>
        <v>#REF!</v>
      </c>
      <c r="M447" s="28" t="e">
        <f>M448+#REF!</f>
        <v>#REF!</v>
      </c>
      <c r="N447" s="28" t="e">
        <f>N448+#REF!</f>
        <v>#REF!</v>
      </c>
      <c r="O447" s="28" t="e">
        <f>O448+#REF!</f>
        <v>#REF!</v>
      </c>
      <c r="P447" s="28" t="e">
        <f>P448+#REF!</f>
        <v>#REF!</v>
      </c>
      <c r="Q447" s="28" t="e">
        <f>Q448+#REF!</f>
        <v>#REF!</v>
      </c>
      <c r="R447" s="28" t="e">
        <f>R448+#REF!</f>
        <v>#REF!</v>
      </c>
      <c r="S447" s="28" t="e">
        <f>S448+#REF!</f>
        <v>#REF!</v>
      </c>
      <c r="T447" s="28" t="e">
        <f>T448+#REF!</f>
        <v>#REF!</v>
      </c>
      <c r="U447" s="28" t="e">
        <f>U448+#REF!</f>
        <v>#REF!</v>
      </c>
      <c r="V447" s="28" t="e">
        <f>V448+#REF!</f>
        <v>#REF!</v>
      </c>
      <c r="W447" s="28" t="e">
        <f>W448+#REF!</f>
        <v>#REF!</v>
      </c>
      <c r="X447" s="60" t="e">
        <f>X448+#REF!</f>
        <v>#REF!</v>
      </c>
      <c r="Y447" s="59" t="e">
        <f>X447/G441*100</f>
        <v>#REF!</v>
      </c>
    </row>
    <row r="448" spans="1:25" ht="19.5" outlineLevel="6" thickBot="1">
      <c r="A448" s="80" t="s">
        <v>236</v>
      </c>
      <c r="B448" s="19">
        <v>953</v>
      </c>
      <c r="C448" s="9" t="s">
        <v>18</v>
      </c>
      <c r="D448" s="9" t="s">
        <v>325</v>
      </c>
      <c r="E448" s="9" t="s">
        <v>5</v>
      </c>
      <c r="F448" s="9"/>
      <c r="G448" s="157">
        <f>G449+G465+G469</f>
        <v>120672.07986</v>
      </c>
      <c r="H448" s="29" t="e">
        <f>H454+H465+#REF!+H553</f>
        <v>#REF!</v>
      </c>
      <c r="I448" s="29" t="e">
        <f>I454+I465+#REF!+I553</f>
        <v>#REF!</v>
      </c>
      <c r="J448" s="29" t="e">
        <f>J454+J465+#REF!+J553</f>
        <v>#REF!</v>
      </c>
      <c r="K448" s="29" t="e">
        <f>K454+K465+#REF!+K553</f>
        <v>#REF!</v>
      </c>
      <c r="L448" s="29" t="e">
        <f>L454+L465+#REF!+L553</f>
        <v>#REF!</v>
      </c>
      <c r="M448" s="29" t="e">
        <f>M454+M465+#REF!+M553</f>
        <v>#REF!</v>
      </c>
      <c r="N448" s="29" t="e">
        <f>N454+N465+#REF!+N553</f>
        <v>#REF!</v>
      </c>
      <c r="O448" s="29" t="e">
        <f>O454+O465+#REF!+O553</f>
        <v>#REF!</v>
      </c>
      <c r="P448" s="29" t="e">
        <f>P454+P465+#REF!+P553</f>
        <v>#REF!</v>
      </c>
      <c r="Q448" s="29" t="e">
        <f>Q454+Q465+#REF!+Q553</f>
        <v>#REF!</v>
      </c>
      <c r="R448" s="29" t="e">
        <f>R454+R465+#REF!+R553</f>
        <v>#REF!</v>
      </c>
      <c r="S448" s="29" t="e">
        <f>S454+S465+#REF!+S553</f>
        <v>#REF!</v>
      </c>
      <c r="T448" s="29" t="e">
        <f>T454+T465+#REF!+T553</f>
        <v>#REF!</v>
      </c>
      <c r="U448" s="29" t="e">
        <f>U454+U465+#REF!+U553</f>
        <v>#REF!</v>
      </c>
      <c r="V448" s="29" t="e">
        <f>V454+V465+#REF!+V553</f>
        <v>#REF!</v>
      </c>
      <c r="W448" s="29" t="e">
        <f>W454+W465+#REF!+W553</f>
        <v>#REF!</v>
      </c>
      <c r="X448" s="29" t="e">
        <f>X454+X465+#REF!+X553</f>
        <v>#REF!</v>
      </c>
      <c r="Y448" s="59" t="e">
        <f>X448/G442*100</f>
        <v>#REF!</v>
      </c>
    </row>
    <row r="449" spans="1:25" ht="19.5" outlineLevel="6" thickBot="1">
      <c r="A449" s="80" t="s">
        <v>181</v>
      </c>
      <c r="B449" s="19">
        <v>953</v>
      </c>
      <c r="C449" s="11" t="s">
        <v>18</v>
      </c>
      <c r="D449" s="11" t="s">
        <v>326</v>
      </c>
      <c r="E449" s="11" t="s">
        <v>5</v>
      </c>
      <c r="F449" s="11"/>
      <c r="G449" s="158">
        <f>G450+G453+G456+G462+G459</f>
        <v>120672.07986</v>
      </c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42"/>
      <c r="Y449" s="59"/>
    </row>
    <row r="450" spans="1:25" ht="32.25" outlineLevel="6" thickBot="1">
      <c r="A450" s="94" t="s">
        <v>158</v>
      </c>
      <c r="B450" s="90">
        <v>953</v>
      </c>
      <c r="C450" s="91" t="s">
        <v>18</v>
      </c>
      <c r="D450" s="91" t="s">
        <v>327</v>
      </c>
      <c r="E450" s="91" t="s">
        <v>5</v>
      </c>
      <c r="F450" s="91"/>
      <c r="G450" s="159">
        <f>G451</f>
        <v>40826</v>
      </c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42"/>
      <c r="Y450" s="59"/>
    </row>
    <row r="451" spans="1:25" ht="19.5" outlineLevel="6" thickBot="1">
      <c r="A451" s="5" t="s">
        <v>120</v>
      </c>
      <c r="B451" s="21">
        <v>953</v>
      </c>
      <c r="C451" s="6" t="s">
        <v>18</v>
      </c>
      <c r="D451" s="6" t="s">
        <v>327</v>
      </c>
      <c r="E451" s="6" t="s">
        <v>119</v>
      </c>
      <c r="F451" s="6"/>
      <c r="G451" s="160">
        <f>G452</f>
        <v>40826</v>
      </c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42"/>
      <c r="Y451" s="59"/>
    </row>
    <row r="452" spans="1:25" ht="48" outlineLevel="6" thickBot="1">
      <c r="A452" s="99" t="s">
        <v>205</v>
      </c>
      <c r="B452" s="92">
        <v>953</v>
      </c>
      <c r="C452" s="93" t="s">
        <v>18</v>
      </c>
      <c r="D452" s="93" t="s">
        <v>327</v>
      </c>
      <c r="E452" s="93" t="s">
        <v>89</v>
      </c>
      <c r="F452" s="93"/>
      <c r="G452" s="161">
        <f>39800+1026</f>
        <v>40826</v>
      </c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42"/>
      <c r="Y452" s="59"/>
    </row>
    <row r="453" spans="1:25" ht="63.75" outlineLevel="6" thickBot="1">
      <c r="A453" s="114" t="s">
        <v>182</v>
      </c>
      <c r="B453" s="90">
        <v>953</v>
      </c>
      <c r="C453" s="91" t="s">
        <v>18</v>
      </c>
      <c r="D453" s="91" t="s">
        <v>328</v>
      </c>
      <c r="E453" s="91" t="s">
        <v>5</v>
      </c>
      <c r="F453" s="91"/>
      <c r="G453" s="159">
        <f>G454</f>
        <v>77780</v>
      </c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42"/>
      <c r="Y453" s="59"/>
    </row>
    <row r="454" spans="1:25" ht="16.5" outlineLevel="6" thickBot="1">
      <c r="A454" s="5" t="s">
        <v>120</v>
      </c>
      <c r="B454" s="21">
        <v>953</v>
      </c>
      <c r="C454" s="6" t="s">
        <v>18</v>
      </c>
      <c r="D454" s="6" t="s">
        <v>328</v>
      </c>
      <c r="E454" s="6" t="s">
        <v>119</v>
      </c>
      <c r="F454" s="6"/>
      <c r="G454" s="160">
        <f>G455</f>
        <v>77780</v>
      </c>
      <c r="H454" s="32">
        <f aca="true" t="shared" si="60" ref="H454:X454">H455</f>
        <v>0</v>
      </c>
      <c r="I454" s="32">
        <f t="shared" si="60"/>
        <v>0</v>
      </c>
      <c r="J454" s="32">
        <f t="shared" si="60"/>
        <v>0</v>
      </c>
      <c r="K454" s="32">
        <f t="shared" si="60"/>
        <v>0</v>
      </c>
      <c r="L454" s="32">
        <f t="shared" si="60"/>
        <v>0</v>
      </c>
      <c r="M454" s="32">
        <f t="shared" si="60"/>
        <v>0</v>
      </c>
      <c r="N454" s="32">
        <f t="shared" si="60"/>
        <v>0</v>
      </c>
      <c r="O454" s="32">
        <f t="shared" si="60"/>
        <v>0</v>
      </c>
      <c r="P454" s="32">
        <f t="shared" si="60"/>
        <v>0</v>
      </c>
      <c r="Q454" s="32">
        <f t="shared" si="60"/>
        <v>0</v>
      </c>
      <c r="R454" s="32">
        <f t="shared" si="60"/>
        <v>0</v>
      </c>
      <c r="S454" s="32">
        <f t="shared" si="60"/>
        <v>0</v>
      </c>
      <c r="T454" s="32">
        <f t="shared" si="60"/>
        <v>0</v>
      </c>
      <c r="U454" s="32">
        <f t="shared" si="60"/>
        <v>0</v>
      </c>
      <c r="V454" s="32">
        <f t="shared" si="60"/>
        <v>0</v>
      </c>
      <c r="W454" s="32">
        <f t="shared" si="60"/>
        <v>0</v>
      </c>
      <c r="X454" s="67">
        <f t="shared" si="60"/>
        <v>34477.81647</v>
      </c>
      <c r="Y454" s="59">
        <f>X454/G448*100</f>
        <v>28.571494342353336</v>
      </c>
    </row>
    <row r="455" spans="1:25" ht="48" outlineLevel="6" thickBot="1">
      <c r="A455" s="99" t="s">
        <v>205</v>
      </c>
      <c r="B455" s="92">
        <v>953</v>
      </c>
      <c r="C455" s="93" t="s">
        <v>18</v>
      </c>
      <c r="D455" s="93" t="s">
        <v>328</v>
      </c>
      <c r="E455" s="93" t="s">
        <v>89</v>
      </c>
      <c r="F455" s="93"/>
      <c r="G455" s="161">
        <v>77780</v>
      </c>
      <c r="H455" s="34">
        <f aca="true" t="shared" si="61" ref="H455:X455">H457</f>
        <v>0</v>
      </c>
      <c r="I455" s="34">
        <f t="shared" si="61"/>
        <v>0</v>
      </c>
      <c r="J455" s="34">
        <f t="shared" si="61"/>
        <v>0</v>
      </c>
      <c r="K455" s="34">
        <f t="shared" si="61"/>
        <v>0</v>
      </c>
      <c r="L455" s="34">
        <f t="shared" si="61"/>
        <v>0</v>
      </c>
      <c r="M455" s="34">
        <f t="shared" si="61"/>
        <v>0</v>
      </c>
      <c r="N455" s="34">
        <f t="shared" si="61"/>
        <v>0</v>
      </c>
      <c r="O455" s="34">
        <f t="shared" si="61"/>
        <v>0</v>
      </c>
      <c r="P455" s="34">
        <f t="shared" si="61"/>
        <v>0</v>
      </c>
      <c r="Q455" s="34">
        <f t="shared" si="61"/>
        <v>0</v>
      </c>
      <c r="R455" s="34">
        <f t="shared" si="61"/>
        <v>0</v>
      </c>
      <c r="S455" s="34">
        <f t="shared" si="61"/>
        <v>0</v>
      </c>
      <c r="T455" s="34">
        <f t="shared" si="61"/>
        <v>0</v>
      </c>
      <c r="U455" s="34">
        <f t="shared" si="61"/>
        <v>0</v>
      </c>
      <c r="V455" s="34">
        <f t="shared" si="61"/>
        <v>0</v>
      </c>
      <c r="W455" s="34">
        <f t="shared" si="61"/>
        <v>0</v>
      </c>
      <c r="X455" s="68">
        <f t="shared" si="61"/>
        <v>34477.81647</v>
      </c>
      <c r="Y455" s="59">
        <f>X455/G449*100</f>
        <v>28.571494342353336</v>
      </c>
    </row>
    <row r="456" spans="1:25" ht="32.25" outlineLevel="6" thickBot="1">
      <c r="A456" s="125" t="s">
        <v>183</v>
      </c>
      <c r="B456" s="132">
        <v>953</v>
      </c>
      <c r="C456" s="91" t="s">
        <v>18</v>
      </c>
      <c r="D456" s="91" t="s">
        <v>329</v>
      </c>
      <c r="E456" s="91" t="s">
        <v>5</v>
      </c>
      <c r="F456" s="91"/>
      <c r="G456" s="159">
        <f>G457</f>
        <v>788.96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82"/>
      <c r="Y456" s="59"/>
    </row>
    <row r="457" spans="1:25" ht="16.5" outlineLevel="6" thickBot="1">
      <c r="A457" s="5" t="s">
        <v>120</v>
      </c>
      <c r="B457" s="21">
        <v>953</v>
      </c>
      <c r="C457" s="6" t="s">
        <v>18</v>
      </c>
      <c r="D457" s="6" t="s">
        <v>329</v>
      </c>
      <c r="E457" s="6" t="s">
        <v>119</v>
      </c>
      <c r="F457" s="6"/>
      <c r="G457" s="160">
        <f>G458</f>
        <v>788.96</v>
      </c>
      <c r="H457" s="26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44"/>
      <c r="X457" s="65">
        <v>34477.81647</v>
      </c>
      <c r="Y457" s="59">
        <f>X457/G451*100</f>
        <v>84.45063555087444</v>
      </c>
    </row>
    <row r="458" spans="1:25" ht="16.5" outlineLevel="6" thickBot="1">
      <c r="A458" s="96" t="s">
        <v>87</v>
      </c>
      <c r="B458" s="134">
        <v>953</v>
      </c>
      <c r="C458" s="93" t="s">
        <v>18</v>
      </c>
      <c r="D458" s="93" t="s">
        <v>329</v>
      </c>
      <c r="E458" s="93" t="s">
        <v>88</v>
      </c>
      <c r="F458" s="93"/>
      <c r="G458" s="161">
        <v>788.96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63.75" outlineLevel="6" thickBot="1">
      <c r="A459" s="125" t="s">
        <v>425</v>
      </c>
      <c r="B459" s="132">
        <v>953</v>
      </c>
      <c r="C459" s="91" t="s">
        <v>18</v>
      </c>
      <c r="D459" s="91" t="s">
        <v>426</v>
      </c>
      <c r="E459" s="91" t="s">
        <v>5</v>
      </c>
      <c r="F459" s="91"/>
      <c r="G459" s="144">
        <f>G460</f>
        <v>1043.4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16.5" outlineLevel="6" thickBot="1">
      <c r="A460" s="5" t="s">
        <v>120</v>
      </c>
      <c r="B460" s="21">
        <v>953</v>
      </c>
      <c r="C460" s="6" t="s">
        <v>18</v>
      </c>
      <c r="D460" s="6" t="s">
        <v>426</v>
      </c>
      <c r="E460" s="6" t="s">
        <v>119</v>
      </c>
      <c r="F460" s="6"/>
      <c r="G460" s="147">
        <f>G461</f>
        <v>1043.4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16.5" outlineLevel="6" thickBot="1">
      <c r="A461" s="96" t="s">
        <v>87</v>
      </c>
      <c r="B461" s="134">
        <v>953</v>
      </c>
      <c r="C461" s="93" t="s">
        <v>18</v>
      </c>
      <c r="D461" s="93" t="s">
        <v>426</v>
      </c>
      <c r="E461" s="93" t="s">
        <v>88</v>
      </c>
      <c r="F461" s="93"/>
      <c r="G461" s="143">
        <v>1043.4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63.75" outlineLevel="6" thickBot="1">
      <c r="A462" s="125" t="s">
        <v>407</v>
      </c>
      <c r="B462" s="132">
        <v>953</v>
      </c>
      <c r="C462" s="91" t="s">
        <v>18</v>
      </c>
      <c r="D462" s="91" t="s">
        <v>406</v>
      </c>
      <c r="E462" s="91" t="s">
        <v>5</v>
      </c>
      <c r="F462" s="91"/>
      <c r="G462" s="144">
        <f>G463</f>
        <v>233.71986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16.5" outlineLevel="6" thickBot="1">
      <c r="A463" s="5" t="s">
        <v>120</v>
      </c>
      <c r="B463" s="21">
        <v>953</v>
      </c>
      <c r="C463" s="6" t="s">
        <v>18</v>
      </c>
      <c r="D463" s="6" t="s">
        <v>406</v>
      </c>
      <c r="E463" s="6" t="s">
        <v>119</v>
      </c>
      <c r="F463" s="6"/>
      <c r="G463" s="147">
        <f>G464</f>
        <v>233.71986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16.5" outlineLevel="6" thickBot="1">
      <c r="A464" s="96" t="s">
        <v>87</v>
      </c>
      <c r="B464" s="134">
        <v>953</v>
      </c>
      <c r="C464" s="93" t="s">
        <v>18</v>
      </c>
      <c r="D464" s="93" t="s">
        <v>406</v>
      </c>
      <c r="E464" s="93" t="s">
        <v>88</v>
      </c>
      <c r="F464" s="93"/>
      <c r="G464" s="143">
        <v>233.71986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32.25" outlineLevel="6" thickBot="1">
      <c r="A465" s="135" t="s">
        <v>237</v>
      </c>
      <c r="B465" s="139">
        <v>953</v>
      </c>
      <c r="C465" s="9" t="s">
        <v>18</v>
      </c>
      <c r="D465" s="9" t="s">
        <v>330</v>
      </c>
      <c r="E465" s="9" t="s">
        <v>5</v>
      </c>
      <c r="F465" s="9"/>
      <c r="G465" s="150">
        <f>G466</f>
        <v>0</v>
      </c>
      <c r="H465" s="31" t="e">
        <f>H466+#REF!+H488+H483</f>
        <v>#REF!</v>
      </c>
      <c r="I465" s="31" t="e">
        <f>I466+#REF!+I488+I483</f>
        <v>#REF!</v>
      </c>
      <c r="J465" s="31" t="e">
        <f>J466+#REF!+J488+J483</f>
        <v>#REF!</v>
      </c>
      <c r="K465" s="31" t="e">
        <f>K466+#REF!+K488+K483</f>
        <v>#REF!</v>
      </c>
      <c r="L465" s="31" t="e">
        <f>L466+#REF!+L488+L483</f>
        <v>#REF!</v>
      </c>
      <c r="M465" s="31" t="e">
        <f>M466+#REF!+M488+M483</f>
        <v>#REF!</v>
      </c>
      <c r="N465" s="31" t="e">
        <f>N466+#REF!+N488+N483</f>
        <v>#REF!</v>
      </c>
      <c r="O465" s="31" t="e">
        <f>O466+#REF!+O488+O483</f>
        <v>#REF!</v>
      </c>
      <c r="P465" s="31" t="e">
        <f>P466+#REF!+P488+P483</f>
        <v>#REF!</v>
      </c>
      <c r="Q465" s="31" t="e">
        <f>Q466+#REF!+Q488+Q483</f>
        <v>#REF!</v>
      </c>
      <c r="R465" s="31" t="e">
        <f>R466+#REF!+R488+R483</f>
        <v>#REF!</v>
      </c>
      <c r="S465" s="31" t="e">
        <f>S466+#REF!+S488+S483</f>
        <v>#REF!</v>
      </c>
      <c r="T465" s="31" t="e">
        <f>T466+#REF!+T488+T483</f>
        <v>#REF!</v>
      </c>
      <c r="U465" s="31" t="e">
        <f>U466+#REF!+U488+U483</f>
        <v>#REF!</v>
      </c>
      <c r="V465" s="31" t="e">
        <f>V466+#REF!+V488+V483</f>
        <v>#REF!</v>
      </c>
      <c r="W465" s="31" t="e">
        <f>W466+#REF!+W488+W483</f>
        <v>#REF!</v>
      </c>
      <c r="X465" s="31" t="e">
        <f>X466+#REF!+X488+X483</f>
        <v>#REF!</v>
      </c>
      <c r="Y465" s="59" t="e">
        <f>X465/G453*100</f>
        <v>#REF!</v>
      </c>
    </row>
    <row r="466" spans="1:25" ht="32.25" outlineLevel="6" thickBot="1">
      <c r="A466" s="125" t="s">
        <v>184</v>
      </c>
      <c r="B466" s="132">
        <v>953</v>
      </c>
      <c r="C466" s="91" t="s">
        <v>18</v>
      </c>
      <c r="D466" s="91" t="s">
        <v>331</v>
      </c>
      <c r="E466" s="91" t="s">
        <v>5</v>
      </c>
      <c r="F466" s="91"/>
      <c r="G466" s="151">
        <f>G467</f>
        <v>0</v>
      </c>
      <c r="H466" s="32">
        <f aca="true" t="shared" si="62" ref="H466:X466">H467</f>
        <v>0</v>
      </c>
      <c r="I466" s="32">
        <f t="shared" si="62"/>
        <v>0</v>
      </c>
      <c r="J466" s="32">
        <f t="shared" si="62"/>
        <v>0</v>
      </c>
      <c r="K466" s="32">
        <f t="shared" si="62"/>
        <v>0</v>
      </c>
      <c r="L466" s="32">
        <f t="shared" si="62"/>
        <v>0</v>
      </c>
      <c r="M466" s="32">
        <f t="shared" si="62"/>
        <v>0</v>
      </c>
      <c r="N466" s="32">
        <f t="shared" si="62"/>
        <v>0</v>
      </c>
      <c r="O466" s="32">
        <f t="shared" si="62"/>
        <v>0</v>
      </c>
      <c r="P466" s="32">
        <f t="shared" si="62"/>
        <v>0</v>
      </c>
      <c r="Q466" s="32">
        <f t="shared" si="62"/>
        <v>0</v>
      </c>
      <c r="R466" s="32">
        <f t="shared" si="62"/>
        <v>0</v>
      </c>
      <c r="S466" s="32">
        <f t="shared" si="62"/>
        <v>0</v>
      </c>
      <c r="T466" s="32">
        <f t="shared" si="62"/>
        <v>0</v>
      </c>
      <c r="U466" s="32">
        <f t="shared" si="62"/>
        <v>0</v>
      </c>
      <c r="V466" s="32">
        <f t="shared" si="62"/>
        <v>0</v>
      </c>
      <c r="W466" s="32">
        <f t="shared" si="62"/>
        <v>0</v>
      </c>
      <c r="X466" s="70">
        <f t="shared" si="62"/>
        <v>48148.89725</v>
      </c>
      <c r="Y466" s="59">
        <f>X466/G454*100</f>
        <v>61.90395635124711</v>
      </c>
    </row>
    <row r="467" spans="1:25" ht="16.5" outlineLevel="6" thickBot="1">
      <c r="A467" s="5" t="s">
        <v>120</v>
      </c>
      <c r="B467" s="21">
        <v>953</v>
      </c>
      <c r="C467" s="6" t="s">
        <v>18</v>
      </c>
      <c r="D467" s="6" t="s">
        <v>331</v>
      </c>
      <c r="E467" s="6" t="s">
        <v>119</v>
      </c>
      <c r="F467" s="6"/>
      <c r="G467" s="152">
        <f>G468</f>
        <v>0</v>
      </c>
      <c r="H467" s="34">
        <f aca="true" t="shared" si="63" ref="H467:X467">H478</f>
        <v>0</v>
      </c>
      <c r="I467" s="34">
        <f t="shared" si="63"/>
        <v>0</v>
      </c>
      <c r="J467" s="34">
        <f t="shared" si="63"/>
        <v>0</v>
      </c>
      <c r="K467" s="34">
        <f t="shared" si="63"/>
        <v>0</v>
      </c>
      <c r="L467" s="34">
        <f t="shared" si="63"/>
        <v>0</v>
      </c>
      <c r="M467" s="34">
        <f t="shared" si="63"/>
        <v>0</v>
      </c>
      <c r="N467" s="34">
        <f t="shared" si="63"/>
        <v>0</v>
      </c>
      <c r="O467" s="34">
        <f t="shared" si="63"/>
        <v>0</v>
      </c>
      <c r="P467" s="34">
        <f t="shared" si="63"/>
        <v>0</v>
      </c>
      <c r="Q467" s="34">
        <f t="shared" si="63"/>
        <v>0</v>
      </c>
      <c r="R467" s="34">
        <f t="shared" si="63"/>
        <v>0</v>
      </c>
      <c r="S467" s="34">
        <f t="shared" si="63"/>
        <v>0</v>
      </c>
      <c r="T467" s="34">
        <f t="shared" si="63"/>
        <v>0</v>
      </c>
      <c r="U467" s="34">
        <f t="shared" si="63"/>
        <v>0</v>
      </c>
      <c r="V467" s="34">
        <f t="shared" si="63"/>
        <v>0</v>
      </c>
      <c r="W467" s="34">
        <f t="shared" si="63"/>
        <v>0</v>
      </c>
      <c r="X467" s="68">
        <f t="shared" si="63"/>
        <v>48148.89725</v>
      </c>
      <c r="Y467" s="59">
        <f>X467/G455*100</f>
        <v>61.90395635124711</v>
      </c>
    </row>
    <row r="468" spans="1:25" ht="16.5" outlineLevel="6" thickBot="1">
      <c r="A468" s="96" t="s">
        <v>87</v>
      </c>
      <c r="B468" s="134">
        <v>953</v>
      </c>
      <c r="C468" s="93" t="s">
        <v>18</v>
      </c>
      <c r="D468" s="93" t="s">
        <v>331</v>
      </c>
      <c r="E468" s="93" t="s">
        <v>88</v>
      </c>
      <c r="F468" s="93"/>
      <c r="G468" s="153">
        <v>0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82"/>
      <c r="Y468" s="59"/>
    </row>
    <row r="469" spans="1:25" ht="16.5" outlineLevel="6" thickBot="1">
      <c r="A469" s="135" t="s">
        <v>368</v>
      </c>
      <c r="B469" s="139">
        <v>953</v>
      </c>
      <c r="C469" s="9" t="s">
        <v>18</v>
      </c>
      <c r="D469" s="9" t="s">
        <v>370</v>
      </c>
      <c r="E469" s="9" t="s">
        <v>5</v>
      </c>
      <c r="F469" s="9"/>
      <c r="G469" s="142">
        <f>G470</f>
        <v>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82"/>
      <c r="Y469" s="59"/>
    </row>
    <row r="470" spans="1:25" ht="15" customHeight="1" outlineLevel="6" thickBot="1">
      <c r="A470" s="125" t="s">
        <v>369</v>
      </c>
      <c r="B470" s="132">
        <v>953</v>
      </c>
      <c r="C470" s="91" t="s">
        <v>18</v>
      </c>
      <c r="D470" s="91" t="s">
        <v>381</v>
      </c>
      <c r="E470" s="91" t="s">
        <v>5</v>
      </c>
      <c r="F470" s="91"/>
      <c r="G470" s="144">
        <f>G471</f>
        <v>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82"/>
      <c r="Y470" s="59"/>
    </row>
    <row r="471" spans="1:25" ht="16.5" outlineLevel="6" thickBot="1">
      <c r="A471" s="5" t="s">
        <v>120</v>
      </c>
      <c r="B471" s="21">
        <v>953</v>
      </c>
      <c r="C471" s="6" t="s">
        <v>18</v>
      </c>
      <c r="D471" s="6" t="s">
        <v>381</v>
      </c>
      <c r="E471" s="6" t="s">
        <v>119</v>
      </c>
      <c r="F471" s="6"/>
      <c r="G471" s="147">
        <f>G472</f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82"/>
      <c r="Y471" s="59"/>
    </row>
    <row r="472" spans="1:25" ht="16.5" outlineLevel="6" thickBot="1">
      <c r="A472" s="96" t="s">
        <v>87</v>
      </c>
      <c r="B472" s="134">
        <v>953</v>
      </c>
      <c r="C472" s="93" t="s">
        <v>18</v>
      </c>
      <c r="D472" s="93" t="s">
        <v>381</v>
      </c>
      <c r="E472" s="93" t="s">
        <v>88</v>
      </c>
      <c r="F472" s="93"/>
      <c r="G472" s="143">
        <v>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82"/>
      <c r="Y472" s="59"/>
    </row>
    <row r="473" spans="1:25" ht="16.5" outlineLevel="6" thickBot="1">
      <c r="A473" s="124" t="s">
        <v>39</v>
      </c>
      <c r="B473" s="18">
        <v>953</v>
      </c>
      <c r="C473" s="39" t="s">
        <v>19</v>
      </c>
      <c r="D473" s="39" t="s">
        <v>257</v>
      </c>
      <c r="E473" s="39" t="s">
        <v>5</v>
      </c>
      <c r="F473" s="39"/>
      <c r="G473" s="177">
        <f>G478+G474+G507</f>
        <v>334020.85161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82"/>
      <c r="Y473" s="59"/>
    </row>
    <row r="474" spans="1:25" ht="32.25" outlineLevel="6" thickBot="1">
      <c r="A474" s="112" t="s">
        <v>135</v>
      </c>
      <c r="B474" s="19">
        <v>953</v>
      </c>
      <c r="C474" s="9" t="s">
        <v>19</v>
      </c>
      <c r="D474" s="9" t="s">
        <v>258</v>
      </c>
      <c r="E474" s="9" t="s">
        <v>5</v>
      </c>
      <c r="F474" s="9"/>
      <c r="G474" s="157">
        <f>G475</f>
        <v>946.194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82"/>
      <c r="Y474" s="59"/>
    </row>
    <row r="475" spans="1:25" ht="32.25" outlineLevel="6" thickBot="1">
      <c r="A475" s="112" t="s">
        <v>136</v>
      </c>
      <c r="B475" s="19">
        <v>953</v>
      </c>
      <c r="C475" s="9" t="s">
        <v>19</v>
      </c>
      <c r="D475" s="9" t="s">
        <v>259</v>
      </c>
      <c r="E475" s="9" t="s">
        <v>5</v>
      </c>
      <c r="F475" s="9"/>
      <c r="G475" s="157">
        <f>G476</f>
        <v>946.194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82"/>
      <c r="Y475" s="59"/>
    </row>
    <row r="476" spans="1:25" ht="16.5" outlineLevel="6" thickBot="1">
      <c r="A476" s="94" t="s">
        <v>140</v>
      </c>
      <c r="B476" s="90">
        <v>953</v>
      </c>
      <c r="C476" s="91" t="s">
        <v>19</v>
      </c>
      <c r="D476" s="91" t="s">
        <v>263</v>
      </c>
      <c r="E476" s="91" t="s">
        <v>5</v>
      </c>
      <c r="F476" s="91"/>
      <c r="G476" s="144">
        <f>G477</f>
        <v>946.194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82"/>
      <c r="Y476" s="59"/>
    </row>
    <row r="477" spans="1:25" ht="16.5" outlineLevel="6" thickBot="1">
      <c r="A477" s="5" t="s">
        <v>87</v>
      </c>
      <c r="B477" s="21">
        <v>953</v>
      </c>
      <c r="C477" s="6" t="s">
        <v>19</v>
      </c>
      <c r="D477" s="6" t="s">
        <v>263</v>
      </c>
      <c r="E477" s="6" t="s">
        <v>88</v>
      </c>
      <c r="F477" s="6"/>
      <c r="G477" s="147">
        <v>946.194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82"/>
      <c r="Y477" s="59"/>
    </row>
    <row r="478" spans="1:25" ht="16.5" outlineLevel="6" thickBot="1">
      <c r="A478" s="80" t="s">
        <v>236</v>
      </c>
      <c r="B478" s="19">
        <v>953</v>
      </c>
      <c r="C478" s="9" t="s">
        <v>19</v>
      </c>
      <c r="D478" s="9" t="s">
        <v>325</v>
      </c>
      <c r="E478" s="9" t="s">
        <v>5</v>
      </c>
      <c r="F478" s="9"/>
      <c r="G478" s="157">
        <f>G479</f>
        <v>333074.65761</v>
      </c>
      <c r="H478" s="26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44"/>
      <c r="X478" s="65">
        <v>48148.89725</v>
      </c>
      <c r="Y478" s="59" t="e">
        <f>X478/G468*100</f>
        <v>#DIV/0!</v>
      </c>
    </row>
    <row r="479" spans="1:25" ht="16.5" outlineLevel="6" thickBot="1">
      <c r="A479" s="136" t="s">
        <v>185</v>
      </c>
      <c r="B479" s="20">
        <v>953</v>
      </c>
      <c r="C479" s="11" t="s">
        <v>19</v>
      </c>
      <c r="D479" s="11" t="s">
        <v>332</v>
      </c>
      <c r="E479" s="11" t="s">
        <v>5</v>
      </c>
      <c r="F479" s="11"/>
      <c r="G479" s="158">
        <f>G480+G483+G486+G489+G492+G501+G504+G495+G498</f>
        <v>333074.65761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32.25" outlineLevel="6" thickBot="1">
      <c r="A480" s="94" t="s">
        <v>158</v>
      </c>
      <c r="B480" s="90">
        <v>953</v>
      </c>
      <c r="C480" s="91" t="s">
        <v>19</v>
      </c>
      <c r="D480" s="91" t="s">
        <v>333</v>
      </c>
      <c r="E480" s="91" t="s">
        <v>5</v>
      </c>
      <c r="F480" s="91"/>
      <c r="G480" s="159">
        <f>G481</f>
        <v>85387.6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82"/>
      <c r="Y480" s="59"/>
    </row>
    <row r="481" spans="1:25" ht="16.5" outlineLevel="6" thickBot="1">
      <c r="A481" s="5" t="s">
        <v>120</v>
      </c>
      <c r="B481" s="21">
        <v>953</v>
      </c>
      <c r="C481" s="6" t="s">
        <v>19</v>
      </c>
      <c r="D481" s="6" t="s">
        <v>333</v>
      </c>
      <c r="E481" s="6" t="s">
        <v>119</v>
      </c>
      <c r="F481" s="6"/>
      <c r="G481" s="160">
        <f>G482</f>
        <v>85387.6</v>
      </c>
      <c r="H481" s="26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44"/>
      <c r="X481" s="65">
        <v>19460.04851</v>
      </c>
      <c r="Y481" s="59" t="e">
        <f>X481/#REF!*100</f>
        <v>#REF!</v>
      </c>
    </row>
    <row r="482" spans="1:25" ht="48" outlineLevel="6" thickBot="1">
      <c r="A482" s="99" t="s">
        <v>205</v>
      </c>
      <c r="B482" s="92">
        <v>953</v>
      </c>
      <c r="C482" s="93" t="s">
        <v>19</v>
      </c>
      <c r="D482" s="93" t="s">
        <v>333</v>
      </c>
      <c r="E482" s="93" t="s">
        <v>89</v>
      </c>
      <c r="F482" s="93"/>
      <c r="G482" s="161">
        <f>81947.6+3440</f>
        <v>85387.6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32.25" outlineLevel="6" thickBot="1">
      <c r="A483" s="125" t="s">
        <v>202</v>
      </c>
      <c r="B483" s="90">
        <v>953</v>
      </c>
      <c r="C483" s="91" t="s">
        <v>19</v>
      </c>
      <c r="D483" s="91" t="s">
        <v>338</v>
      </c>
      <c r="E483" s="91" t="s">
        <v>5</v>
      </c>
      <c r="F483" s="91"/>
      <c r="G483" s="159">
        <f>G484</f>
        <v>901.95335</v>
      </c>
      <c r="H483" s="31">
        <f aca="true" t="shared" si="64" ref="H483:X483">H484</f>
        <v>0</v>
      </c>
      <c r="I483" s="31">
        <f t="shared" si="64"/>
        <v>0</v>
      </c>
      <c r="J483" s="31">
        <f t="shared" si="64"/>
        <v>0</v>
      </c>
      <c r="K483" s="31">
        <f t="shared" si="64"/>
        <v>0</v>
      </c>
      <c r="L483" s="31">
        <f t="shared" si="64"/>
        <v>0</v>
      </c>
      <c r="M483" s="31">
        <f t="shared" si="64"/>
        <v>0</v>
      </c>
      <c r="N483" s="31">
        <f t="shared" si="64"/>
        <v>0</v>
      </c>
      <c r="O483" s="31">
        <f t="shared" si="64"/>
        <v>0</v>
      </c>
      <c r="P483" s="31">
        <f t="shared" si="64"/>
        <v>0</v>
      </c>
      <c r="Q483" s="31">
        <f t="shared" si="64"/>
        <v>0</v>
      </c>
      <c r="R483" s="31">
        <f t="shared" si="64"/>
        <v>0</v>
      </c>
      <c r="S483" s="31">
        <f t="shared" si="64"/>
        <v>0</v>
      </c>
      <c r="T483" s="31">
        <f t="shared" si="64"/>
        <v>0</v>
      </c>
      <c r="U483" s="31">
        <f t="shared" si="64"/>
        <v>0</v>
      </c>
      <c r="V483" s="31">
        <f t="shared" si="64"/>
        <v>0</v>
      </c>
      <c r="W483" s="31">
        <f t="shared" si="64"/>
        <v>0</v>
      </c>
      <c r="X483" s="31">
        <f t="shared" si="64"/>
        <v>0</v>
      </c>
      <c r="Y483" s="59">
        <v>0</v>
      </c>
    </row>
    <row r="484" spans="1:25" ht="16.5" outlineLevel="6" thickBot="1">
      <c r="A484" s="5" t="s">
        <v>120</v>
      </c>
      <c r="B484" s="21">
        <v>953</v>
      </c>
      <c r="C484" s="6" t="s">
        <v>19</v>
      </c>
      <c r="D484" s="6" t="s">
        <v>338</v>
      </c>
      <c r="E484" s="6" t="s">
        <v>119</v>
      </c>
      <c r="F484" s="6"/>
      <c r="G484" s="160">
        <f>G485</f>
        <v>901.95335</v>
      </c>
      <c r="H484" s="34">
        <f aca="true" t="shared" si="65" ref="H484:X484">H487</f>
        <v>0</v>
      </c>
      <c r="I484" s="34">
        <f t="shared" si="65"/>
        <v>0</v>
      </c>
      <c r="J484" s="34">
        <f t="shared" si="65"/>
        <v>0</v>
      </c>
      <c r="K484" s="34">
        <f t="shared" si="65"/>
        <v>0</v>
      </c>
      <c r="L484" s="34">
        <f t="shared" si="65"/>
        <v>0</v>
      </c>
      <c r="M484" s="34">
        <f t="shared" si="65"/>
        <v>0</v>
      </c>
      <c r="N484" s="34">
        <f t="shared" si="65"/>
        <v>0</v>
      </c>
      <c r="O484" s="34">
        <f t="shared" si="65"/>
        <v>0</v>
      </c>
      <c r="P484" s="34">
        <f t="shared" si="65"/>
        <v>0</v>
      </c>
      <c r="Q484" s="34">
        <f t="shared" si="65"/>
        <v>0</v>
      </c>
      <c r="R484" s="34">
        <f t="shared" si="65"/>
        <v>0</v>
      </c>
      <c r="S484" s="34">
        <f t="shared" si="65"/>
        <v>0</v>
      </c>
      <c r="T484" s="34">
        <f t="shared" si="65"/>
        <v>0</v>
      </c>
      <c r="U484" s="34">
        <f t="shared" si="65"/>
        <v>0</v>
      </c>
      <c r="V484" s="34">
        <f t="shared" si="65"/>
        <v>0</v>
      </c>
      <c r="W484" s="34">
        <f t="shared" si="65"/>
        <v>0</v>
      </c>
      <c r="X484" s="34">
        <f t="shared" si="65"/>
        <v>0</v>
      </c>
      <c r="Y484" s="59">
        <v>0</v>
      </c>
    </row>
    <row r="485" spans="1:25" ht="16.5" outlineLevel="6" thickBot="1">
      <c r="A485" s="96" t="s">
        <v>87</v>
      </c>
      <c r="B485" s="92">
        <v>953</v>
      </c>
      <c r="C485" s="93" t="s">
        <v>19</v>
      </c>
      <c r="D485" s="93" t="s">
        <v>338</v>
      </c>
      <c r="E485" s="93" t="s">
        <v>88</v>
      </c>
      <c r="F485" s="93"/>
      <c r="G485" s="161">
        <v>901.95335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55"/>
      <c r="Y485" s="59"/>
    </row>
    <row r="486" spans="1:25" ht="16.5" outlineLevel="6" thickBot="1">
      <c r="A486" s="94" t="s">
        <v>440</v>
      </c>
      <c r="B486" s="90">
        <v>953</v>
      </c>
      <c r="C486" s="91" t="s">
        <v>19</v>
      </c>
      <c r="D486" s="91" t="s">
        <v>433</v>
      </c>
      <c r="E486" s="91" t="s">
        <v>5</v>
      </c>
      <c r="F486" s="91"/>
      <c r="G486" s="144">
        <f>G487</f>
        <v>30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55"/>
      <c r="Y486" s="59"/>
    </row>
    <row r="487" spans="1:25" ht="16.5" outlineLevel="6" thickBot="1">
      <c r="A487" s="5" t="s">
        <v>120</v>
      </c>
      <c r="B487" s="21">
        <v>953</v>
      </c>
      <c r="C487" s="6" t="s">
        <v>19</v>
      </c>
      <c r="D487" s="6" t="s">
        <v>433</v>
      </c>
      <c r="E487" s="6" t="s">
        <v>119</v>
      </c>
      <c r="F487" s="6"/>
      <c r="G487" s="147">
        <f>G488</f>
        <v>30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>
        <v>0</v>
      </c>
      <c r="Y487" s="59">
        <v>0</v>
      </c>
    </row>
    <row r="488" spans="1:25" ht="16.5" outlineLevel="6" thickBot="1">
      <c r="A488" s="96" t="s">
        <v>87</v>
      </c>
      <c r="B488" s="92">
        <v>953</v>
      </c>
      <c r="C488" s="93" t="s">
        <v>19</v>
      </c>
      <c r="D488" s="93" t="s">
        <v>433</v>
      </c>
      <c r="E488" s="93" t="s">
        <v>88</v>
      </c>
      <c r="F488" s="93"/>
      <c r="G488" s="143">
        <v>30</v>
      </c>
      <c r="H488" s="31" t="e">
        <f>#REF!+#REF!+#REF!+H519+H530+#REF!</f>
        <v>#REF!</v>
      </c>
      <c r="I488" s="31" t="e">
        <f>#REF!+#REF!+#REF!+I519+I530+#REF!</f>
        <v>#REF!</v>
      </c>
      <c r="J488" s="31" t="e">
        <f>#REF!+#REF!+#REF!+J519+J530+#REF!</f>
        <v>#REF!</v>
      </c>
      <c r="K488" s="31" t="e">
        <f>#REF!+#REF!+#REF!+K519+K530+#REF!</f>
        <v>#REF!</v>
      </c>
      <c r="L488" s="31" t="e">
        <f>#REF!+#REF!+#REF!+L519+L530+#REF!</f>
        <v>#REF!</v>
      </c>
      <c r="M488" s="31" t="e">
        <f>#REF!+#REF!+#REF!+M519+M530+#REF!</f>
        <v>#REF!</v>
      </c>
      <c r="N488" s="31" t="e">
        <f>#REF!+#REF!+#REF!+N519+N530+#REF!</f>
        <v>#REF!</v>
      </c>
      <c r="O488" s="31" t="e">
        <f>#REF!+#REF!+#REF!+O519+O530+#REF!</f>
        <v>#REF!</v>
      </c>
      <c r="P488" s="31" t="e">
        <f>#REF!+#REF!+#REF!+P519+P530+#REF!</f>
        <v>#REF!</v>
      </c>
      <c r="Q488" s="31" t="e">
        <f>#REF!+#REF!+#REF!+Q519+Q530+#REF!</f>
        <v>#REF!</v>
      </c>
      <c r="R488" s="31" t="e">
        <f>#REF!+#REF!+#REF!+R519+R530+#REF!</f>
        <v>#REF!</v>
      </c>
      <c r="S488" s="31" t="e">
        <f>#REF!+#REF!+#REF!+S519+S530+#REF!</f>
        <v>#REF!</v>
      </c>
      <c r="T488" s="31" t="e">
        <f>#REF!+#REF!+#REF!+T519+T530+#REF!</f>
        <v>#REF!</v>
      </c>
      <c r="U488" s="31" t="e">
        <f>#REF!+#REF!+#REF!+U519+U530+#REF!</f>
        <v>#REF!</v>
      </c>
      <c r="V488" s="31" t="e">
        <f>#REF!+#REF!+#REF!+V519+V530+#REF!</f>
        <v>#REF!</v>
      </c>
      <c r="W488" s="31" t="e">
        <f>#REF!+#REF!+#REF!+W519+W530+#REF!</f>
        <v>#REF!</v>
      </c>
      <c r="X488" s="69" t="e">
        <f>#REF!+#REF!+#REF!+X519+X530+#REF!</f>
        <v>#REF!</v>
      </c>
      <c r="Y488" s="59" t="e">
        <f>X488/G482*100</f>
        <v>#REF!</v>
      </c>
    </row>
    <row r="489" spans="1:25" ht="32.25" outlineLevel="6" thickBot="1">
      <c r="A489" s="137" t="s">
        <v>186</v>
      </c>
      <c r="B489" s="106">
        <v>953</v>
      </c>
      <c r="C489" s="91" t="s">
        <v>19</v>
      </c>
      <c r="D489" s="91" t="s">
        <v>334</v>
      </c>
      <c r="E489" s="91" t="s">
        <v>5</v>
      </c>
      <c r="F489" s="91"/>
      <c r="G489" s="159">
        <f>G490</f>
        <v>5575</v>
      </c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69"/>
      <c r="Y489" s="59"/>
    </row>
    <row r="490" spans="1:25" ht="16.5" outlineLevel="6" thickBot="1">
      <c r="A490" s="5" t="s">
        <v>120</v>
      </c>
      <c r="B490" s="21">
        <v>953</v>
      </c>
      <c r="C490" s="6" t="s">
        <v>19</v>
      </c>
      <c r="D490" s="6" t="s">
        <v>334</v>
      </c>
      <c r="E490" s="6" t="s">
        <v>119</v>
      </c>
      <c r="F490" s="6"/>
      <c r="G490" s="160">
        <f>G491</f>
        <v>5575</v>
      </c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69"/>
      <c r="Y490" s="59"/>
    </row>
    <row r="491" spans="1:25" ht="48" outlineLevel="6" thickBot="1">
      <c r="A491" s="99" t="s">
        <v>205</v>
      </c>
      <c r="B491" s="92">
        <v>953</v>
      </c>
      <c r="C491" s="93" t="s">
        <v>19</v>
      </c>
      <c r="D491" s="93" t="s">
        <v>334</v>
      </c>
      <c r="E491" s="93" t="s">
        <v>89</v>
      </c>
      <c r="F491" s="93"/>
      <c r="G491" s="161">
        <v>5575</v>
      </c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69"/>
      <c r="Y491" s="59"/>
    </row>
    <row r="492" spans="1:25" ht="63.75" outlineLevel="6" thickBot="1">
      <c r="A492" s="138" t="s">
        <v>187</v>
      </c>
      <c r="B492" s="140">
        <v>953</v>
      </c>
      <c r="C492" s="107" t="s">
        <v>19</v>
      </c>
      <c r="D492" s="107" t="s">
        <v>335</v>
      </c>
      <c r="E492" s="107" t="s">
        <v>5</v>
      </c>
      <c r="F492" s="107"/>
      <c r="G492" s="167">
        <f>G493</f>
        <v>236602.1</v>
      </c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69"/>
      <c r="Y492" s="59"/>
    </row>
    <row r="493" spans="1:25" ht="23.25" customHeight="1" outlineLevel="6" thickBot="1">
      <c r="A493" s="5" t="s">
        <v>120</v>
      </c>
      <c r="B493" s="21">
        <v>953</v>
      </c>
      <c r="C493" s="6" t="s">
        <v>19</v>
      </c>
      <c r="D493" s="6" t="s">
        <v>335</v>
      </c>
      <c r="E493" s="6" t="s">
        <v>119</v>
      </c>
      <c r="F493" s="6"/>
      <c r="G493" s="160">
        <f>G494</f>
        <v>236602.1</v>
      </c>
      <c r="H493" s="83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5"/>
      <c r="Y493" s="59"/>
    </row>
    <row r="494" spans="1:25" ht="18.75" customHeight="1" outlineLevel="6" thickBot="1">
      <c r="A494" s="99" t="s">
        <v>205</v>
      </c>
      <c r="B494" s="92">
        <v>953</v>
      </c>
      <c r="C494" s="93" t="s">
        <v>19</v>
      </c>
      <c r="D494" s="93" t="s">
        <v>335</v>
      </c>
      <c r="E494" s="93" t="s">
        <v>89</v>
      </c>
      <c r="F494" s="93"/>
      <c r="G494" s="161">
        <f>235152.1+1450</f>
        <v>236602.1</v>
      </c>
      <c r="H494" s="83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5"/>
      <c r="Y494" s="59"/>
    </row>
    <row r="495" spans="1:25" ht="51.75" customHeight="1" outlineLevel="6" thickBot="1">
      <c r="A495" s="138" t="s">
        <v>446</v>
      </c>
      <c r="B495" s="140">
        <v>953</v>
      </c>
      <c r="C495" s="107" t="s">
        <v>19</v>
      </c>
      <c r="D495" s="107" t="s">
        <v>445</v>
      </c>
      <c r="E495" s="107" t="s">
        <v>5</v>
      </c>
      <c r="F495" s="107"/>
      <c r="G495" s="167">
        <f>G496</f>
        <v>690.735</v>
      </c>
      <c r="H495" s="83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5"/>
      <c r="Y495" s="59"/>
    </row>
    <row r="496" spans="1:25" ht="18.75" customHeight="1" outlineLevel="6" thickBot="1">
      <c r="A496" s="5" t="s">
        <v>120</v>
      </c>
      <c r="B496" s="21">
        <v>953</v>
      </c>
      <c r="C496" s="6" t="s">
        <v>19</v>
      </c>
      <c r="D496" s="6" t="s">
        <v>445</v>
      </c>
      <c r="E496" s="6" t="s">
        <v>119</v>
      </c>
      <c r="F496" s="6"/>
      <c r="G496" s="160">
        <f>G497</f>
        <v>690.735</v>
      </c>
      <c r="H496" s="83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5"/>
      <c r="Y496" s="59"/>
    </row>
    <row r="497" spans="1:25" ht="18.75" customHeight="1" outlineLevel="6" thickBot="1">
      <c r="A497" s="96" t="s">
        <v>87</v>
      </c>
      <c r="B497" s="92">
        <v>953</v>
      </c>
      <c r="C497" s="93" t="s">
        <v>19</v>
      </c>
      <c r="D497" s="93" t="s">
        <v>445</v>
      </c>
      <c r="E497" s="93" t="s">
        <v>88</v>
      </c>
      <c r="F497" s="93"/>
      <c r="G497" s="161">
        <v>690.735</v>
      </c>
      <c r="H497" s="83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5"/>
      <c r="Y497" s="59"/>
    </row>
    <row r="498" spans="1:25" ht="57" customHeight="1" outlineLevel="6" thickBot="1">
      <c r="A498" s="138" t="s">
        <v>448</v>
      </c>
      <c r="B498" s="140">
        <v>953</v>
      </c>
      <c r="C498" s="107" t="s">
        <v>19</v>
      </c>
      <c r="D498" s="107" t="s">
        <v>447</v>
      </c>
      <c r="E498" s="107" t="s">
        <v>5</v>
      </c>
      <c r="F498" s="107"/>
      <c r="G498" s="167">
        <f>G499</f>
        <v>1756.37</v>
      </c>
      <c r="H498" s="83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5"/>
      <c r="Y498" s="59"/>
    </row>
    <row r="499" spans="1:25" ht="18.75" customHeight="1" outlineLevel="6" thickBot="1">
      <c r="A499" s="5" t="s">
        <v>120</v>
      </c>
      <c r="B499" s="21">
        <v>953</v>
      </c>
      <c r="C499" s="6" t="s">
        <v>19</v>
      </c>
      <c r="D499" s="6" t="s">
        <v>447</v>
      </c>
      <c r="E499" s="6" t="s">
        <v>119</v>
      </c>
      <c r="F499" s="6"/>
      <c r="G499" s="160">
        <f>G500</f>
        <v>1756.37</v>
      </c>
      <c r="H499" s="83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5"/>
      <c r="Y499" s="59"/>
    </row>
    <row r="500" spans="1:25" ht="18.75" customHeight="1" outlineLevel="6" thickBot="1">
      <c r="A500" s="99" t="s">
        <v>205</v>
      </c>
      <c r="B500" s="92">
        <v>953</v>
      </c>
      <c r="C500" s="93" t="s">
        <v>19</v>
      </c>
      <c r="D500" s="93" t="s">
        <v>447</v>
      </c>
      <c r="E500" s="93" t="s">
        <v>89</v>
      </c>
      <c r="F500" s="93"/>
      <c r="G500" s="161">
        <v>1756.37</v>
      </c>
      <c r="H500" s="83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5"/>
      <c r="Y500" s="59"/>
    </row>
    <row r="501" spans="1:25" ht="19.5" customHeight="1" outlineLevel="6" thickBot="1">
      <c r="A501" s="114" t="s">
        <v>427</v>
      </c>
      <c r="B501" s="90">
        <v>953</v>
      </c>
      <c r="C501" s="91" t="s">
        <v>19</v>
      </c>
      <c r="D501" s="91" t="s">
        <v>428</v>
      </c>
      <c r="E501" s="91" t="s">
        <v>5</v>
      </c>
      <c r="F501" s="91"/>
      <c r="G501" s="159">
        <f>G502</f>
        <v>1746.838</v>
      </c>
      <c r="H501" s="83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5"/>
      <c r="Y501" s="59"/>
    </row>
    <row r="502" spans="1:25" ht="20.25" customHeight="1" outlineLevel="6" thickBot="1">
      <c r="A502" s="5" t="s">
        <v>120</v>
      </c>
      <c r="B502" s="21">
        <v>953</v>
      </c>
      <c r="C502" s="6" t="s">
        <v>19</v>
      </c>
      <c r="D502" s="6" t="s">
        <v>428</v>
      </c>
      <c r="E502" s="6" t="s">
        <v>119</v>
      </c>
      <c r="F502" s="6"/>
      <c r="G502" s="160">
        <f>G503</f>
        <v>1746.838</v>
      </c>
      <c r="H502" s="55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75">
        <v>2744.868</v>
      </c>
      <c r="Y502" s="59" t="e">
        <f>X502/#REF!*100</f>
        <v>#REF!</v>
      </c>
    </row>
    <row r="503" spans="1:25" ht="16.5" outlineLevel="6" thickBot="1">
      <c r="A503" s="96" t="s">
        <v>87</v>
      </c>
      <c r="B503" s="92">
        <v>953</v>
      </c>
      <c r="C503" s="93" t="s">
        <v>19</v>
      </c>
      <c r="D503" s="93" t="s">
        <v>428</v>
      </c>
      <c r="E503" s="93" t="s">
        <v>88</v>
      </c>
      <c r="F503" s="93"/>
      <c r="G503" s="161">
        <v>1746.838</v>
      </c>
      <c r="H503" s="55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75"/>
      <c r="Y503" s="59"/>
    </row>
    <row r="504" spans="1:25" ht="48" outlineLevel="6" thickBot="1">
      <c r="A504" s="114" t="s">
        <v>409</v>
      </c>
      <c r="B504" s="90">
        <v>953</v>
      </c>
      <c r="C504" s="91" t="s">
        <v>19</v>
      </c>
      <c r="D504" s="91" t="s">
        <v>408</v>
      </c>
      <c r="E504" s="91" t="s">
        <v>5</v>
      </c>
      <c r="F504" s="91"/>
      <c r="G504" s="159">
        <f>G505</f>
        <v>384.06126</v>
      </c>
      <c r="H504" s="55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5"/>
      <c r="Y504" s="59"/>
    </row>
    <row r="505" spans="1:25" ht="16.5" outlineLevel="6" thickBot="1">
      <c r="A505" s="5" t="s">
        <v>120</v>
      </c>
      <c r="B505" s="21">
        <v>953</v>
      </c>
      <c r="C505" s="6" t="s">
        <v>19</v>
      </c>
      <c r="D505" s="6" t="s">
        <v>408</v>
      </c>
      <c r="E505" s="6" t="s">
        <v>119</v>
      </c>
      <c r="F505" s="6"/>
      <c r="G505" s="160">
        <f>G506</f>
        <v>384.06126</v>
      </c>
      <c r="H505" s="5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5"/>
      <c r="Y505" s="59"/>
    </row>
    <row r="506" spans="1:25" ht="16.5" outlineLevel="6" thickBot="1">
      <c r="A506" s="96" t="s">
        <v>87</v>
      </c>
      <c r="B506" s="92">
        <v>953</v>
      </c>
      <c r="C506" s="93" t="s">
        <v>19</v>
      </c>
      <c r="D506" s="93" t="s">
        <v>408</v>
      </c>
      <c r="E506" s="93" t="s">
        <v>88</v>
      </c>
      <c r="F506" s="93"/>
      <c r="G506" s="161">
        <v>384.06126</v>
      </c>
      <c r="H506" s="5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5"/>
      <c r="Y506" s="59"/>
    </row>
    <row r="507" spans="1:25" ht="32.25" outlineLevel="6" thickBot="1">
      <c r="A507" s="80" t="s">
        <v>434</v>
      </c>
      <c r="B507" s="20">
        <v>953</v>
      </c>
      <c r="C507" s="9" t="s">
        <v>19</v>
      </c>
      <c r="D507" s="9" t="s">
        <v>362</v>
      </c>
      <c r="E507" s="9" t="s">
        <v>5</v>
      </c>
      <c r="F507" s="9"/>
      <c r="G507" s="150">
        <f>G508</f>
        <v>0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19.5" outlineLevel="6" thickBot="1">
      <c r="A508" s="5" t="s">
        <v>120</v>
      </c>
      <c r="B508" s="21">
        <v>953</v>
      </c>
      <c r="C508" s="6" t="s">
        <v>19</v>
      </c>
      <c r="D508" s="6" t="s">
        <v>364</v>
      </c>
      <c r="E508" s="6" t="s">
        <v>365</v>
      </c>
      <c r="F508" s="78"/>
      <c r="G508" s="152">
        <f>G509</f>
        <v>0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19.5" outlineLevel="6" thickBot="1">
      <c r="A509" s="96" t="s">
        <v>87</v>
      </c>
      <c r="B509" s="92">
        <v>953</v>
      </c>
      <c r="C509" s="93" t="s">
        <v>19</v>
      </c>
      <c r="D509" s="93" t="s">
        <v>364</v>
      </c>
      <c r="E509" s="93" t="s">
        <v>88</v>
      </c>
      <c r="F509" s="97"/>
      <c r="G509" s="153">
        <v>0</v>
      </c>
      <c r="H509" s="5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5"/>
      <c r="Y509" s="59"/>
    </row>
    <row r="510" spans="1:25" ht="16.5" outlineLevel="6" thickBot="1">
      <c r="A510" s="124" t="s">
        <v>379</v>
      </c>
      <c r="B510" s="39">
        <v>953</v>
      </c>
      <c r="C510" s="39" t="s">
        <v>380</v>
      </c>
      <c r="D510" s="39" t="s">
        <v>257</v>
      </c>
      <c r="E510" s="39" t="s">
        <v>5</v>
      </c>
      <c r="F510" s="39"/>
      <c r="G510" s="155">
        <f>G511+G515</f>
        <v>24621.091</v>
      </c>
      <c r="H510" s="5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5"/>
      <c r="Y510" s="59"/>
    </row>
    <row r="511" spans="1:25" ht="32.25" outlineLevel="6" thickBot="1">
      <c r="A511" s="112" t="s">
        <v>135</v>
      </c>
      <c r="B511" s="19">
        <v>953</v>
      </c>
      <c r="C511" s="19" t="s">
        <v>380</v>
      </c>
      <c r="D511" s="9" t="s">
        <v>258</v>
      </c>
      <c r="E511" s="9" t="s">
        <v>5</v>
      </c>
      <c r="F511" s="9"/>
      <c r="G511" s="142">
        <f>G512</f>
        <v>0</v>
      </c>
      <c r="H511" s="55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75"/>
      <c r="Y511" s="59"/>
    </row>
    <row r="512" spans="1:25" ht="32.25" outlineLevel="6" thickBot="1">
      <c r="A512" s="112" t="s">
        <v>136</v>
      </c>
      <c r="B512" s="19">
        <v>953</v>
      </c>
      <c r="C512" s="19" t="s">
        <v>380</v>
      </c>
      <c r="D512" s="9" t="s">
        <v>259</v>
      </c>
      <c r="E512" s="9" t="s">
        <v>5</v>
      </c>
      <c r="F512" s="9"/>
      <c r="G512" s="142">
        <f>G513</f>
        <v>0</v>
      </c>
      <c r="H512" s="55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75"/>
      <c r="Y512" s="59"/>
    </row>
    <row r="513" spans="1:25" ht="32.25" outlineLevel="6" thickBot="1">
      <c r="A513" s="94" t="s">
        <v>382</v>
      </c>
      <c r="B513" s="90">
        <v>953</v>
      </c>
      <c r="C513" s="90" t="s">
        <v>380</v>
      </c>
      <c r="D513" s="91" t="s">
        <v>383</v>
      </c>
      <c r="E513" s="91" t="s">
        <v>5</v>
      </c>
      <c r="F513" s="91"/>
      <c r="G513" s="144">
        <f>G514</f>
        <v>0</v>
      </c>
      <c r="H513" s="55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75"/>
      <c r="Y513" s="59"/>
    </row>
    <row r="514" spans="1:25" ht="16.5" outlineLevel="6" thickBot="1">
      <c r="A514" s="5" t="s">
        <v>87</v>
      </c>
      <c r="B514" s="21">
        <v>953</v>
      </c>
      <c r="C514" s="21" t="s">
        <v>380</v>
      </c>
      <c r="D514" s="6" t="s">
        <v>383</v>
      </c>
      <c r="E514" s="6" t="s">
        <v>88</v>
      </c>
      <c r="F514" s="6"/>
      <c r="G514" s="147">
        <v>0</v>
      </c>
      <c r="H514" s="55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75"/>
      <c r="Y514" s="59"/>
    </row>
    <row r="515" spans="1:25" ht="16.5" outlineLevel="6" thickBot="1">
      <c r="A515" s="80" t="s">
        <v>236</v>
      </c>
      <c r="B515" s="80">
        <v>953</v>
      </c>
      <c r="C515" s="80" t="s">
        <v>380</v>
      </c>
      <c r="D515" s="9" t="s">
        <v>325</v>
      </c>
      <c r="E515" s="9" t="s">
        <v>5</v>
      </c>
      <c r="F515" s="9"/>
      <c r="G515" s="157">
        <f>G516</f>
        <v>24621.091</v>
      </c>
      <c r="H515" s="55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75"/>
      <c r="Y515" s="59"/>
    </row>
    <row r="516" spans="1:25" ht="32.25" outlineLevel="6" thickBot="1">
      <c r="A516" s="13" t="s">
        <v>188</v>
      </c>
      <c r="B516" s="20">
        <v>953</v>
      </c>
      <c r="C516" s="9" t="s">
        <v>380</v>
      </c>
      <c r="D516" s="9" t="s">
        <v>336</v>
      </c>
      <c r="E516" s="9" t="s">
        <v>5</v>
      </c>
      <c r="F516" s="9"/>
      <c r="G516" s="157">
        <f>G517</f>
        <v>24621.091</v>
      </c>
      <c r="H516" s="55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75"/>
      <c r="Y516" s="59"/>
    </row>
    <row r="517" spans="1:25" ht="32.25" outlineLevel="6" thickBot="1">
      <c r="A517" s="94" t="s">
        <v>189</v>
      </c>
      <c r="B517" s="90">
        <v>953</v>
      </c>
      <c r="C517" s="91" t="s">
        <v>380</v>
      </c>
      <c r="D517" s="91" t="s">
        <v>337</v>
      </c>
      <c r="E517" s="91" t="s">
        <v>5</v>
      </c>
      <c r="F517" s="91"/>
      <c r="G517" s="159">
        <f>G518</f>
        <v>24621.091</v>
      </c>
      <c r="H517" s="55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75"/>
      <c r="Y517" s="59"/>
    </row>
    <row r="518" spans="1:25" ht="16.5" outlineLevel="6" thickBot="1">
      <c r="A518" s="5" t="s">
        <v>120</v>
      </c>
      <c r="B518" s="21">
        <v>953</v>
      </c>
      <c r="C518" s="6" t="s">
        <v>380</v>
      </c>
      <c r="D518" s="6" t="s">
        <v>337</v>
      </c>
      <c r="E518" s="6" t="s">
        <v>119</v>
      </c>
      <c r="F518" s="6"/>
      <c r="G518" s="160">
        <f>G519+G520</f>
        <v>24621.091</v>
      </c>
      <c r="H518" s="55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75"/>
      <c r="Y518" s="59"/>
    </row>
    <row r="519" spans="1:25" ht="48" outlineLevel="6" thickBot="1">
      <c r="A519" s="99" t="s">
        <v>205</v>
      </c>
      <c r="B519" s="92">
        <v>953</v>
      </c>
      <c r="C519" s="93" t="s">
        <v>380</v>
      </c>
      <c r="D519" s="93" t="s">
        <v>337</v>
      </c>
      <c r="E519" s="93" t="s">
        <v>89</v>
      </c>
      <c r="F519" s="93"/>
      <c r="G519" s="161">
        <f>22150+2164-35</f>
        <v>24279</v>
      </c>
      <c r="H519" s="32" t="e">
        <f>#REF!</f>
        <v>#REF!</v>
      </c>
      <c r="I519" s="32" t="e">
        <f>#REF!</f>
        <v>#REF!</v>
      </c>
      <c r="J519" s="32" t="e">
        <f>#REF!</f>
        <v>#REF!</v>
      </c>
      <c r="K519" s="32" t="e">
        <f>#REF!</f>
        <v>#REF!</v>
      </c>
      <c r="L519" s="32" t="e">
        <f>#REF!</f>
        <v>#REF!</v>
      </c>
      <c r="M519" s="32" t="e">
        <f>#REF!</f>
        <v>#REF!</v>
      </c>
      <c r="N519" s="32" t="e">
        <f>#REF!</f>
        <v>#REF!</v>
      </c>
      <c r="O519" s="32" t="e">
        <f>#REF!</f>
        <v>#REF!</v>
      </c>
      <c r="P519" s="32" t="e">
        <f>#REF!</f>
        <v>#REF!</v>
      </c>
      <c r="Q519" s="32" t="e">
        <f>#REF!</f>
        <v>#REF!</v>
      </c>
      <c r="R519" s="32" t="e">
        <f>#REF!</f>
        <v>#REF!</v>
      </c>
      <c r="S519" s="32" t="e">
        <f>#REF!</f>
        <v>#REF!</v>
      </c>
      <c r="T519" s="32" t="e">
        <f>#REF!</f>
        <v>#REF!</v>
      </c>
      <c r="U519" s="32" t="e">
        <f>#REF!</f>
        <v>#REF!</v>
      </c>
      <c r="V519" s="32" t="e">
        <f>#REF!</f>
        <v>#REF!</v>
      </c>
      <c r="W519" s="32" t="e">
        <f>#REF!</f>
        <v>#REF!</v>
      </c>
      <c r="X519" s="67" t="e">
        <f>#REF!</f>
        <v>#REF!</v>
      </c>
      <c r="Y519" s="59" t="e">
        <f>X519/G494*100</f>
        <v>#REF!</v>
      </c>
    </row>
    <row r="520" spans="1:25" ht="16.5" outlineLevel="6" thickBot="1">
      <c r="A520" s="96" t="s">
        <v>87</v>
      </c>
      <c r="B520" s="92">
        <v>953</v>
      </c>
      <c r="C520" s="93" t="s">
        <v>380</v>
      </c>
      <c r="D520" s="93" t="s">
        <v>348</v>
      </c>
      <c r="E520" s="93" t="s">
        <v>88</v>
      </c>
      <c r="F520" s="93"/>
      <c r="G520" s="153">
        <v>342.091</v>
      </c>
      <c r="H520" s="83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149"/>
      <c r="Y520" s="59"/>
    </row>
    <row r="521" spans="1:25" ht="16.5" outlineLevel="6" thickBot="1">
      <c r="A521" s="124" t="s">
        <v>190</v>
      </c>
      <c r="B521" s="18">
        <v>953</v>
      </c>
      <c r="C521" s="39" t="s">
        <v>20</v>
      </c>
      <c r="D521" s="39" t="s">
        <v>257</v>
      </c>
      <c r="E521" s="39" t="s">
        <v>5</v>
      </c>
      <c r="F521" s="39"/>
      <c r="G521" s="154">
        <f>G522</f>
        <v>3904.4675100000004</v>
      </c>
      <c r="H521" s="83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149"/>
      <c r="Y521" s="59"/>
    </row>
    <row r="522" spans="1:25" ht="16.5" outlineLevel="6" thickBot="1">
      <c r="A522" s="8" t="s">
        <v>238</v>
      </c>
      <c r="B522" s="19">
        <v>953</v>
      </c>
      <c r="C522" s="9" t="s">
        <v>20</v>
      </c>
      <c r="D522" s="9" t="s">
        <v>325</v>
      </c>
      <c r="E522" s="9" t="s">
        <v>5</v>
      </c>
      <c r="F522" s="9"/>
      <c r="G522" s="150">
        <f>G523</f>
        <v>3904.4675100000004</v>
      </c>
      <c r="H522" s="83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149"/>
      <c r="Y522" s="59"/>
    </row>
    <row r="523" spans="1:25" ht="16.5" outlineLevel="6" thickBot="1">
      <c r="A523" s="102" t="s">
        <v>134</v>
      </c>
      <c r="B523" s="132">
        <v>953</v>
      </c>
      <c r="C523" s="91" t="s">
        <v>20</v>
      </c>
      <c r="D523" s="91" t="s">
        <v>332</v>
      </c>
      <c r="E523" s="91" t="s">
        <v>5</v>
      </c>
      <c r="F523" s="91"/>
      <c r="G523" s="151">
        <f>G524+G527+G530</f>
        <v>3904.4675100000004</v>
      </c>
      <c r="H523" s="83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149"/>
      <c r="Y523" s="59"/>
    </row>
    <row r="524" spans="1:25" ht="32.25" outlineLevel="6" thickBot="1">
      <c r="A524" s="102" t="s">
        <v>191</v>
      </c>
      <c r="B524" s="132">
        <v>953</v>
      </c>
      <c r="C524" s="91" t="s">
        <v>20</v>
      </c>
      <c r="D524" s="91" t="s">
        <v>339</v>
      </c>
      <c r="E524" s="91" t="s">
        <v>5</v>
      </c>
      <c r="F524" s="91"/>
      <c r="G524" s="151">
        <f>G525</f>
        <v>0</v>
      </c>
      <c r="H524" s="55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75"/>
      <c r="Y524" s="59"/>
    </row>
    <row r="525" spans="1:25" ht="32.25" outlineLevel="6" thickBot="1">
      <c r="A525" s="5" t="s">
        <v>100</v>
      </c>
      <c r="B525" s="21">
        <v>953</v>
      </c>
      <c r="C525" s="6" t="s">
        <v>20</v>
      </c>
      <c r="D525" s="6" t="s">
        <v>339</v>
      </c>
      <c r="E525" s="6" t="s">
        <v>95</v>
      </c>
      <c r="F525" s="6"/>
      <c r="G525" s="152">
        <f>G526</f>
        <v>0</v>
      </c>
      <c r="H525" s="55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75"/>
      <c r="Y525" s="59"/>
    </row>
    <row r="526" spans="1:25" ht="32.25" outlineLevel="6" thickBot="1">
      <c r="A526" s="88" t="s">
        <v>101</v>
      </c>
      <c r="B526" s="92">
        <v>953</v>
      </c>
      <c r="C526" s="93" t="s">
        <v>20</v>
      </c>
      <c r="D526" s="93" t="s">
        <v>339</v>
      </c>
      <c r="E526" s="93" t="s">
        <v>96</v>
      </c>
      <c r="F526" s="93"/>
      <c r="G526" s="153">
        <v>0</v>
      </c>
      <c r="H526" s="55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75"/>
      <c r="Y526" s="59"/>
    </row>
    <row r="527" spans="1:25" ht="35.25" customHeight="1" outlineLevel="6" thickBot="1">
      <c r="A527" s="102" t="s">
        <v>192</v>
      </c>
      <c r="B527" s="132">
        <v>953</v>
      </c>
      <c r="C527" s="91" t="s">
        <v>20</v>
      </c>
      <c r="D527" s="91" t="s">
        <v>340</v>
      </c>
      <c r="E527" s="91" t="s">
        <v>5</v>
      </c>
      <c r="F527" s="91"/>
      <c r="G527" s="151">
        <f>G528</f>
        <v>887.79951</v>
      </c>
      <c r="H527" s="55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75"/>
      <c r="Y527" s="59"/>
    </row>
    <row r="528" spans="1:25" ht="18" customHeight="1" outlineLevel="6" thickBot="1">
      <c r="A528" s="5" t="s">
        <v>120</v>
      </c>
      <c r="B528" s="21">
        <v>953</v>
      </c>
      <c r="C528" s="6" t="s">
        <v>20</v>
      </c>
      <c r="D528" s="6" t="s">
        <v>340</v>
      </c>
      <c r="E528" s="6" t="s">
        <v>119</v>
      </c>
      <c r="F528" s="6"/>
      <c r="G528" s="152">
        <f>G529</f>
        <v>887.79951</v>
      </c>
      <c r="H528" s="55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75"/>
      <c r="Y528" s="59"/>
    </row>
    <row r="529" spans="1:25" ht="16.5" outlineLevel="6" thickBot="1">
      <c r="A529" s="96" t="s">
        <v>87</v>
      </c>
      <c r="B529" s="134">
        <v>953</v>
      </c>
      <c r="C529" s="93" t="s">
        <v>20</v>
      </c>
      <c r="D529" s="93" t="s">
        <v>340</v>
      </c>
      <c r="E529" s="93" t="s">
        <v>88</v>
      </c>
      <c r="F529" s="93"/>
      <c r="G529" s="153">
        <v>887.79951</v>
      </c>
      <c r="H529" s="55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75"/>
      <c r="Y529" s="59"/>
    </row>
    <row r="530" spans="1:25" ht="31.5" customHeight="1" outlineLevel="6" thickBot="1">
      <c r="A530" s="114" t="s">
        <v>193</v>
      </c>
      <c r="B530" s="90">
        <v>953</v>
      </c>
      <c r="C530" s="107" t="s">
        <v>20</v>
      </c>
      <c r="D530" s="107" t="s">
        <v>341</v>
      </c>
      <c r="E530" s="107" t="s">
        <v>5</v>
      </c>
      <c r="F530" s="107"/>
      <c r="G530" s="166">
        <f>G531+G534</f>
        <v>3016.668</v>
      </c>
      <c r="H530" s="32">
        <f aca="true" t="shared" si="66" ref="H530:X530">H531</f>
        <v>0</v>
      </c>
      <c r="I530" s="32">
        <f t="shared" si="66"/>
        <v>0</v>
      </c>
      <c r="J530" s="32">
        <f t="shared" si="66"/>
        <v>0</v>
      </c>
      <c r="K530" s="32">
        <f t="shared" si="66"/>
        <v>0</v>
      </c>
      <c r="L530" s="32">
        <f t="shared" si="66"/>
        <v>0</v>
      </c>
      <c r="M530" s="32">
        <f t="shared" si="66"/>
        <v>0</v>
      </c>
      <c r="N530" s="32">
        <f t="shared" si="66"/>
        <v>0</v>
      </c>
      <c r="O530" s="32">
        <f t="shared" si="66"/>
        <v>0</v>
      </c>
      <c r="P530" s="32">
        <f t="shared" si="66"/>
        <v>0</v>
      </c>
      <c r="Q530" s="32">
        <f t="shared" si="66"/>
        <v>0</v>
      </c>
      <c r="R530" s="32">
        <f t="shared" si="66"/>
        <v>0</v>
      </c>
      <c r="S530" s="32">
        <f t="shared" si="66"/>
        <v>0</v>
      </c>
      <c r="T530" s="32">
        <f t="shared" si="66"/>
        <v>0</v>
      </c>
      <c r="U530" s="32">
        <f t="shared" si="66"/>
        <v>0</v>
      </c>
      <c r="V530" s="32">
        <f t="shared" si="66"/>
        <v>0</v>
      </c>
      <c r="W530" s="32">
        <f t="shared" si="66"/>
        <v>0</v>
      </c>
      <c r="X530" s="67">
        <f t="shared" si="66"/>
        <v>82757.514</v>
      </c>
      <c r="Y530" s="59">
        <f>X530/G521*100</f>
        <v>2119.5595503879604</v>
      </c>
    </row>
    <row r="531" spans="1:25" ht="21.75" customHeight="1" outlineLevel="6" thickBot="1">
      <c r="A531" s="5" t="s">
        <v>100</v>
      </c>
      <c r="B531" s="21">
        <v>953</v>
      </c>
      <c r="C531" s="6" t="s">
        <v>20</v>
      </c>
      <c r="D531" s="6" t="s">
        <v>341</v>
      </c>
      <c r="E531" s="6" t="s">
        <v>95</v>
      </c>
      <c r="F531" s="6"/>
      <c r="G531" s="152">
        <f>G532</f>
        <v>0</v>
      </c>
      <c r="H531" s="26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44"/>
      <c r="X531" s="65">
        <v>82757.514</v>
      </c>
      <c r="Y531" s="59">
        <f>X531/G522*100</f>
        <v>2119.5595503879604</v>
      </c>
    </row>
    <row r="532" spans="1:25" ht="32.25" outlineLevel="6" thickBot="1">
      <c r="A532" s="88" t="s">
        <v>101</v>
      </c>
      <c r="B532" s="92">
        <v>953</v>
      </c>
      <c r="C532" s="93" t="s">
        <v>20</v>
      </c>
      <c r="D532" s="93" t="s">
        <v>341</v>
      </c>
      <c r="E532" s="93" t="s">
        <v>96</v>
      </c>
      <c r="F532" s="93"/>
      <c r="G532" s="153">
        <v>0</v>
      </c>
      <c r="H532" s="55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75"/>
      <c r="Y532" s="59"/>
    </row>
    <row r="533" spans="1:25" ht="16.5" outlineLevel="6" thickBot="1">
      <c r="A533" s="5" t="s">
        <v>120</v>
      </c>
      <c r="B533" s="21">
        <v>953</v>
      </c>
      <c r="C533" s="6" t="s">
        <v>20</v>
      </c>
      <c r="D533" s="6" t="s">
        <v>341</v>
      </c>
      <c r="E533" s="6" t="s">
        <v>119</v>
      </c>
      <c r="F533" s="6"/>
      <c r="G533" s="160">
        <f>G534</f>
        <v>3016.668</v>
      </c>
      <c r="H533" s="55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75"/>
      <c r="Y533" s="59"/>
    </row>
    <row r="534" spans="1:25" ht="48" outlineLevel="6" thickBot="1">
      <c r="A534" s="99" t="s">
        <v>205</v>
      </c>
      <c r="B534" s="92">
        <v>953</v>
      </c>
      <c r="C534" s="93" t="s">
        <v>20</v>
      </c>
      <c r="D534" s="93" t="s">
        <v>341</v>
      </c>
      <c r="E534" s="93" t="s">
        <v>89</v>
      </c>
      <c r="F534" s="93"/>
      <c r="G534" s="161">
        <v>3016.668</v>
      </c>
      <c r="H534" s="55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75"/>
      <c r="Y534" s="59"/>
    </row>
    <row r="535" spans="1:25" ht="16.5" outlineLevel="6" thickBot="1">
      <c r="A535" s="124" t="s">
        <v>34</v>
      </c>
      <c r="B535" s="18">
        <v>953</v>
      </c>
      <c r="C535" s="39" t="s">
        <v>13</v>
      </c>
      <c r="D535" s="39" t="s">
        <v>257</v>
      </c>
      <c r="E535" s="39" t="s">
        <v>5</v>
      </c>
      <c r="F535" s="39"/>
      <c r="G535" s="178">
        <f>G540+G536</f>
        <v>14084.15898</v>
      </c>
      <c r="H535" s="55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75"/>
      <c r="Y535" s="59"/>
    </row>
    <row r="536" spans="1:25" ht="18.75" customHeight="1" outlineLevel="6" thickBot="1">
      <c r="A536" s="112" t="s">
        <v>135</v>
      </c>
      <c r="B536" s="19">
        <v>953</v>
      </c>
      <c r="C536" s="9" t="s">
        <v>13</v>
      </c>
      <c r="D536" s="9" t="s">
        <v>258</v>
      </c>
      <c r="E536" s="9" t="s">
        <v>5</v>
      </c>
      <c r="F536" s="39"/>
      <c r="G536" s="150">
        <f>G537</f>
        <v>93.86621</v>
      </c>
      <c r="H536" s="55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75"/>
      <c r="Y536" s="59"/>
    </row>
    <row r="537" spans="1:25" ht="32.25" outlineLevel="6" thickBot="1">
      <c r="A537" s="112" t="s">
        <v>136</v>
      </c>
      <c r="B537" s="19">
        <v>953</v>
      </c>
      <c r="C537" s="11" t="s">
        <v>13</v>
      </c>
      <c r="D537" s="11" t="s">
        <v>259</v>
      </c>
      <c r="E537" s="11" t="s">
        <v>5</v>
      </c>
      <c r="F537" s="39"/>
      <c r="G537" s="150">
        <f>G538</f>
        <v>93.86621</v>
      </c>
      <c r="H537" s="55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75"/>
      <c r="Y537" s="59"/>
    </row>
    <row r="538" spans="1:25" ht="16.5" outlineLevel="6" thickBot="1">
      <c r="A538" s="94" t="s">
        <v>140</v>
      </c>
      <c r="B538" s="90">
        <v>953</v>
      </c>
      <c r="C538" s="91" t="s">
        <v>13</v>
      </c>
      <c r="D538" s="91" t="s">
        <v>263</v>
      </c>
      <c r="E538" s="91" t="s">
        <v>5</v>
      </c>
      <c r="F538" s="91"/>
      <c r="G538" s="144">
        <f>G539</f>
        <v>93.86621</v>
      </c>
      <c r="H538" s="55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75"/>
      <c r="Y538" s="59"/>
    </row>
    <row r="539" spans="1:25" ht="16.5" outlineLevel="6" thickBot="1">
      <c r="A539" s="5" t="s">
        <v>356</v>
      </c>
      <c r="B539" s="21">
        <v>953</v>
      </c>
      <c r="C539" s="6" t="s">
        <v>13</v>
      </c>
      <c r="D539" s="6" t="s">
        <v>263</v>
      </c>
      <c r="E539" s="6" t="s">
        <v>357</v>
      </c>
      <c r="F539" s="6"/>
      <c r="G539" s="147">
        <v>93.86621</v>
      </c>
      <c r="H539" s="55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75"/>
      <c r="Y539" s="59"/>
    </row>
    <row r="540" spans="1:25" ht="16.5" outlineLevel="6" thickBot="1">
      <c r="A540" s="80" t="s">
        <v>236</v>
      </c>
      <c r="B540" s="19">
        <v>953</v>
      </c>
      <c r="C540" s="11" t="s">
        <v>13</v>
      </c>
      <c r="D540" s="11" t="s">
        <v>325</v>
      </c>
      <c r="E540" s="11" t="s">
        <v>5</v>
      </c>
      <c r="F540" s="11"/>
      <c r="G540" s="158">
        <f>G541</f>
        <v>13990.29277</v>
      </c>
      <c r="H540" s="55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75"/>
      <c r="Y540" s="59"/>
    </row>
    <row r="541" spans="1:25" ht="32.25" outlineLevel="6" thickBot="1">
      <c r="A541" s="80" t="s">
        <v>194</v>
      </c>
      <c r="B541" s="19">
        <v>953</v>
      </c>
      <c r="C541" s="11" t="s">
        <v>13</v>
      </c>
      <c r="D541" s="11" t="s">
        <v>343</v>
      </c>
      <c r="E541" s="11" t="s">
        <v>5</v>
      </c>
      <c r="F541" s="11"/>
      <c r="G541" s="158">
        <f>G542</f>
        <v>13990.29277</v>
      </c>
      <c r="H541" s="55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75"/>
      <c r="Y541" s="59"/>
    </row>
    <row r="542" spans="1:25" ht="32.25" outlineLevel="6" thickBot="1">
      <c r="A542" s="94" t="s">
        <v>141</v>
      </c>
      <c r="B542" s="90">
        <v>953</v>
      </c>
      <c r="C542" s="91" t="s">
        <v>13</v>
      </c>
      <c r="D542" s="91" t="s">
        <v>344</v>
      </c>
      <c r="E542" s="91" t="s">
        <v>5</v>
      </c>
      <c r="F542" s="91"/>
      <c r="G542" s="159">
        <f>G543+G547+G549</f>
        <v>13990.29277</v>
      </c>
      <c r="H542" s="55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75"/>
      <c r="Y542" s="59"/>
    </row>
    <row r="543" spans="1:25" ht="16.5" outlineLevel="6" thickBot="1">
      <c r="A543" s="5" t="s">
        <v>112</v>
      </c>
      <c r="B543" s="21">
        <v>953</v>
      </c>
      <c r="C543" s="6" t="s">
        <v>13</v>
      </c>
      <c r="D543" s="6" t="s">
        <v>344</v>
      </c>
      <c r="E543" s="6" t="s">
        <v>111</v>
      </c>
      <c r="F543" s="6"/>
      <c r="G543" s="160">
        <f>G544+G545+G546</f>
        <v>11770</v>
      </c>
      <c r="H543" s="55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75"/>
      <c r="Y543" s="59"/>
    </row>
    <row r="544" spans="1:25" ht="16.5" outlineLevel="6" thickBot="1">
      <c r="A544" s="88" t="s">
        <v>253</v>
      </c>
      <c r="B544" s="92">
        <v>953</v>
      </c>
      <c r="C544" s="93" t="s">
        <v>13</v>
      </c>
      <c r="D544" s="93" t="s">
        <v>344</v>
      </c>
      <c r="E544" s="93" t="s">
        <v>113</v>
      </c>
      <c r="F544" s="93"/>
      <c r="G544" s="161">
        <v>8920</v>
      </c>
      <c r="H544" s="55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75"/>
      <c r="Y544" s="59"/>
    </row>
    <row r="545" spans="1:25" ht="32.25" outlineLevel="6" thickBot="1">
      <c r="A545" s="88" t="s">
        <v>255</v>
      </c>
      <c r="B545" s="92">
        <v>953</v>
      </c>
      <c r="C545" s="93" t="s">
        <v>13</v>
      </c>
      <c r="D545" s="93" t="s">
        <v>344</v>
      </c>
      <c r="E545" s="93" t="s">
        <v>114</v>
      </c>
      <c r="F545" s="93"/>
      <c r="G545" s="153">
        <v>0</v>
      </c>
      <c r="H545" s="55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75"/>
      <c r="Y545" s="59"/>
    </row>
    <row r="546" spans="1:25" ht="48" outlineLevel="6" thickBot="1">
      <c r="A546" s="88" t="s">
        <v>251</v>
      </c>
      <c r="B546" s="92">
        <v>953</v>
      </c>
      <c r="C546" s="93" t="s">
        <v>13</v>
      </c>
      <c r="D546" s="93" t="s">
        <v>344</v>
      </c>
      <c r="E546" s="93" t="s">
        <v>252</v>
      </c>
      <c r="F546" s="93"/>
      <c r="G546" s="161">
        <v>2850</v>
      </c>
      <c r="H546" s="55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75"/>
      <c r="Y546" s="59"/>
    </row>
    <row r="547" spans="1:25" ht="32.25" outlineLevel="6" thickBot="1">
      <c r="A547" s="5" t="s">
        <v>100</v>
      </c>
      <c r="B547" s="21">
        <v>953</v>
      </c>
      <c r="C547" s="6" t="s">
        <v>13</v>
      </c>
      <c r="D547" s="6" t="s">
        <v>344</v>
      </c>
      <c r="E547" s="6" t="s">
        <v>95</v>
      </c>
      <c r="F547" s="6"/>
      <c r="G547" s="152">
        <f>G548</f>
        <v>2200.99395</v>
      </c>
      <c r="H547" s="55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75"/>
      <c r="Y547" s="59"/>
    </row>
    <row r="548" spans="1:25" ht="32.25" outlineLevel="6" thickBot="1">
      <c r="A548" s="88" t="s">
        <v>101</v>
      </c>
      <c r="B548" s="92">
        <v>953</v>
      </c>
      <c r="C548" s="93" t="s">
        <v>13</v>
      </c>
      <c r="D548" s="93" t="s">
        <v>344</v>
      </c>
      <c r="E548" s="93" t="s">
        <v>96</v>
      </c>
      <c r="F548" s="93"/>
      <c r="G548" s="161">
        <v>2200.99395</v>
      </c>
      <c r="H548" s="55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75"/>
      <c r="Y548" s="59"/>
    </row>
    <row r="549" spans="1:25" ht="16.5" outlineLevel="6" thickBot="1">
      <c r="A549" s="5" t="s">
        <v>102</v>
      </c>
      <c r="B549" s="21">
        <v>953</v>
      </c>
      <c r="C549" s="6" t="s">
        <v>13</v>
      </c>
      <c r="D549" s="6" t="s">
        <v>344</v>
      </c>
      <c r="E549" s="6" t="s">
        <v>97</v>
      </c>
      <c r="F549" s="6"/>
      <c r="G549" s="152">
        <f>G550+G551+G552</f>
        <v>19.29882</v>
      </c>
      <c r="H549" s="55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75"/>
      <c r="Y549" s="59"/>
    </row>
    <row r="550" spans="1:25" ht="32.25" outlineLevel="6" thickBot="1">
      <c r="A550" s="88" t="s">
        <v>103</v>
      </c>
      <c r="B550" s="92">
        <v>953</v>
      </c>
      <c r="C550" s="93" t="s">
        <v>13</v>
      </c>
      <c r="D550" s="93" t="s">
        <v>344</v>
      </c>
      <c r="E550" s="93" t="s">
        <v>98</v>
      </c>
      <c r="F550" s="93"/>
      <c r="G550" s="153">
        <v>1.822</v>
      </c>
      <c r="H550" s="55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75"/>
      <c r="Y550" s="59"/>
    </row>
    <row r="551" spans="1:25" ht="19.5" customHeight="1" outlineLevel="6" thickBot="1">
      <c r="A551" s="88" t="s">
        <v>104</v>
      </c>
      <c r="B551" s="92">
        <v>953</v>
      </c>
      <c r="C551" s="93" t="s">
        <v>13</v>
      </c>
      <c r="D551" s="93" t="s">
        <v>344</v>
      </c>
      <c r="E551" s="93" t="s">
        <v>99</v>
      </c>
      <c r="F551" s="93"/>
      <c r="G551" s="153">
        <v>2.329</v>
      </c>
      <c r="H551" s="55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75"/>
      <c r="Y551" s="59"/>
    </row>
    <row r="552" spans="1:25" ht="16.5" outlineLevel="6" thickBot="1">
      <c r="A552" s="88" t="s">
        <v>356</v>
      </c>
      <c r="B552" s="92">
        <v>953</v>
      </c>
      <c r="C552" s="93" t="s">
        <v>13</v>
      </c>
      <c r="D552" s="93" t="s">
        <v>344</v>
      </c>
      <c r="E552" s="93" t="s">
        <v>357</v>
      </c>
      <c r="F552" s="93"/>
      <c r="G552" s="153">
        <v>15.14782</v>
      </c>
      <c r="H552" s="55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75"/>
      <c r="Y552" s="59"/>
    </row>
    <row r="553" spans="1:25" ht="19.5" outlineLevel="6" thickBot="1">
      <c r="A553" s="108" t="s">
        <v>44</v>
      </c>
      <c r="B553" s="18">
        <v>953</v>
      </c>
      <c r="C553" s="14" t="s">
        <v>43</v>
      </c>
      <c r="D553" s="39" t="s">
        <v>257</v>
      </c>
      <c r="E553" s="14" t="s">
        <v>5</v>
      </c>
      <c r="F553" s="14"/>
      <c r="G553" s="165">
        <f>G554+G561</f>
        <v>4441.332</v>
      </c>
      <c r="H553" s="31">
        <f aca="true" t="shared" si="67" ref="H553:X553">H562+H573</f>
        <v>0</v>
      </c>
      <c r="I553" s="31">
        <f t="shared" si="67"/>
        <v>0</v>
      </c>
      <c r="J553" s="31">
        <f t="shared" si="67"/>
        <v>0</v>
      </c>
      <c r="K553" s="31">
        <f t="shared" si="67"/>
        <v>0</v>
      </c>
      <c r="L553" s="31">
        <f t="shared" si="67"/>
        <v>0</v>
      </c>
      <c r="M553" s="31">
        <f t="shared" si="67"/>
        <v>0</v>
      </c>
      <c r="N553" s="31">
        <f t="shared" si="67"/>
        <v>0</v>
      </c>
      <c r="O553" s="31">
        <f t="shared" si="67"/>
        <v>0</v>
      </c>
      <c r="P553" s="31">
        <f t="shared" si="67"/>
        <v>0</v>
      </c>
      <c r="Q553" s="31">
        <f t="shared" si="67"/>
        <v>0</v>
      </c>
      <c r="R553" s="31">
        <f t="shared" si="67"/>
        <v>0</v>
      </c>
      <c r="S553" s="31">
        <f t="shared" si="67"/>
        <v>0</v>
      </c>
      <c r="T553" s="31">
        <f t="shared" si="67"/>
        <v>0</v>
      </c>
      <c r="U553" s="31">
        <f t="shared" si="67"/>
        <v>0</v>
      </c>
      <c r="V553" s="31">
        <f t="shared" si="67"/>
        <v>0</v>
      </c>
      <c r="W553" s="31">
        <f t="shared" si="67"/>
        <v>0</v>
      </c>
      <c r="X553" s="66">
        <f t="shared" si="67"/>
        <v>12003.04085</v>
      </c>
      <c r="Y553" s="59" t="e">
        <f>X553/G545*100</f>
        <v>#DIV/0!</v>
      </c>
    </row>
    <row r="554" spans="1:25" ht="16.5" outlineLevel="6" thickBot="1">
      <c r="A554" s="126" t="s">
        <v>37</v>
      </c>
      <c r="B554" s="18">
        <v>953</v>
      </c>
      <c r="C554" s="39" t="s">
        <v>16</v>
      </c>
      <c r="D554" s="39" t="s">
        <v>257</v>
      </c>
      <c r="E554" s="39" t="s">
        <v>5</v>
      </c>
      <c r="F554" s="39"/>
      <c r="G554" s="155">
        <f>G555</f>
        <v>235.332</v>
      </c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66"/>
      <c r="Y554" s="59"/>
    </row>
    <row r="555" spans="1:25" ht="16.5" outlineLevel="6" thickBot="1">
      <c r="A555" s="13" t="s">
        <v>145</v>
      </c>
      <c r="B555" s="19">
        <v>953</v>
      </c>
      <c r="C555" s="9" t="s">
        <v>16</v>
      </c>
      <c r="D555" s="9" t="s">
        <v>257</v>
      </c>
      <c r="E555" s="9" t="s">
        <v>5</v>
      </c>
      <c r="F555" s="9"/>
      <c r="G555" s="142">
        <f>G556</f>
        <v>235.332</v>
      </c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66"/>
      <c r="Y555" s="59"/>
    </row>
    <row r="556" spans="1:25" ht="16.5" outlineLevel="6" thickBot="1">
      <c r="A556" s="80" t="s">
        <v>236</v>
      </c>
      <c r="B556" s="19">
        <v>953</v>
      </c>
      <c r="C556" s="9" t="s">
        <v>16</v>
      </c>
      <c r="D556" s="9" t="s">
        <v>325</v>
      </c>
      <c r="E556" s="9" t="s">
        <v>5</v>
      </c>
      <c r="F556" s="9"/>
      <c r="G556" s="142">
        <f>G557</f>
        <v>235.332</v>
      </c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66"/>
      <c r="Y556" s="59"/>
    </row>
    <row r="557" spans="1:25" ht="32.25" outlineLevel="6" thickBot="1">
      <c r="A557" s="148" t="s">
        <v>194</v>
      </c>
      <c r="B557" s="90">
        <v>953</v>
      </c>
      <c r="C557" s="91" t="s">
        <v>16</v>
      </c>
      <c r="D557" s="91" t="s">
        <v>343</v>
      </c>
      <c r="E557" s="91" t="s">
        <v>5</v>
      </c>
      <c r="F557" s="91"/>
      <c r="G557" s="16">
        <f>G558</f>
        <v>235.332</v>
      </c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66"/>
      <c r="Y557" s="59"/>
    </row>
    <row r="558" spans="1:25" ht="16.5" outlineLevel="6" thickBot="1">
      <c r="A558" s="5" t="s">
        <v>124</v>
      </c>
      <c r="B558" s="21">
        <v>953</v>
      </c>
      <c r="C558" s="6" t="s">
        <v>16</v>
      </c>
      <c r="D558" s="6" t="s">
        <v>342</v>
      </c>
      <c r="E558" s="6" t="s">
        <v>122</v>
      </c>
      <c r="F558" s="6"/>
      <c r="G558" s="7">
        <f>G559</f>
        <v>235.332</v>
      </c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66"/>
      <c r="Y558" s="59"/>
    </row>
    <row r="559" spans="1:25" ht="32.25" outlineLevel="6" thickBot="1">
      <c r="A559" s="88" t="s">
        <v>125</v>
      </c>
      <c r="B559" s="92">
        <v>953</v>
      </c>
      <c r="C559" s="93" t="s">
        <v>16</v>
      </c>
      <c r="D559" s="93" t="s">
        <v>342</v>
      </c>
      <c r="E559" s="93" t="s">
        <v>123</v>
      </c>
      <c r="F559" s="93"/>
      <c r="G559" s="98">
        <v>235.332</v>
      </c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66"/>
      <c r="Y559" s="59"/>
    </row>
    <row r="560" spans="1:25" ht="16.5" outlineLevel="6" thickBot="1">
      <c r="A560" s="124" t="s">
        <v>40</v>
      </c>
      <c r="B560" s="18">
        <v>953</v>
      </c>
      <c r="C560" s="39" t="s">
        <v>21</v>
      </c>
      <c r="D560" s="39" t="s">
        <v>257</v>
      </c>
      <c r="E560" s="39" t="s">
        <v>5</v>
      </c>
      <c r="F560" s="39"/>
      <c r="G560" s="168">
        <f>G561</f>
        <v>4206</v>
      </c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66"/>
      <c r="Y560" s="59"/>
    </row>
    <row r="561" spans="1:25" ht="32.25" outlineLevel="6" thickBot="1">
      <c r="A561" s="112" t="s">
        <v>135</v>
      </c>
      <c r="B561" s="19">
        <v>953</v>
      </c>
      <c r="C561" s="9" t="s">
        <v>21</v>
      </c>
      <c r="D561" s="9" t="s">
        <v>258</v>
      </c>
      <c r="E561" s="9" t="s">
        <v>5</v>
      </c>
      <c r="F561" s="9"/>
      <c r="G561" s="157">
        <f>G562</f>
        <v>4206</v>
      </c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66"/>
      <c r="Y561" s="59"/>
    </row>
    <row r="562" spans="1:25" ht="32.25" outlineLevel="6" thickBot="1">
      <c r="A562" s="112" t="s">
        <v>136</v>
      </c>
      <c r="B562" s="19">
        <v>953</v>
      </c>
      <c r="C562" s="11" t="s">
        <v>21</v>
      </c>
      <c r="D562" s="11" t="s">
        <v>259</v>
      </c>
      <c r="E562" s="11" t="s">
        <v>5</v>
      </c>
      <c r="F562" s="11"/>
      <c r="G562" s="158">
        <f>G563</f>
        <v>4206</v>
      </c>
      <c r="H562" s="32">
        <f aca="true" t="shared" si="68" ref="H562:X563">H563</f>
        <v>0</v>
      </c>
      <c r="I562" s="32">
        <f t="shared" si="68"/>
        <v>0</v>
      </c>
      <c r="J562" s="32">
        <f t="shared" si="68"/>
        <v>0</v>
      </c>
      <c r="K562" s="32">
        <f t="shared" si="68"/>
        <v>0</v>
      </c>
      <c r="L562" s="32">
        <f t="shared" si="68"/>
        <v>0</v>
      </c>
      <c r="M562" s="32">
        <f t="shared" si="68"/>
        <v>0</v>
      </c>
      <c r="N562" s="32">
        <f t="shared" si="68"/>
        <v>0</v>
      </c>
      <c r="O562" s="32">
        <f t="shared" si="68"/>
        <v>0</v>
      </c>
      <c r="P562" s="32">
        <f t="shared" si="68"/>
        <v>0</v>
      </c>
      <c r="Q562" s="32">
        <f t="shared" si="68"/>
        <v>0</v>
      </c>
      <c r="R562" s="32">
        <f t="shared" si="68"/>
        <v>0</v>
      </c>
      <c r="S562" s="32">
        <f t="shared" si="68"/>
        <v>0</v>
      </c>
      <c r="T562" s="32">
        <f t="shared" si="68"/>
        <v>0</v>
      </c>
      <c r="U562" s="32">
        <f t="shared" si="68"/>
        <v>0</v>
      </c>
      <c r="V562" s="32">
        <f t="shared" si="68"/>
        <v>0</v>
      </c>
      <c r="W562" s="32">
        <f t="shared" si="68"/>
        <v>0</v>
      </c>
      <c r="X562" s="67">
        <f t="shared" si="68"/>
        <v>12003.04085</v>
      </c>
      <c r="Y562" s="59">
        <f>X562/G547*100</f>
        <v>545.3463808930505</v>
      </c>
    </row>
    <row r="563" spans="1:25" ht="48" outlineLevel="6" thickBot="1">
      <c r="A563" s="114" t="s">
        <v>195</v>
      </c>
      <c r="B563" s="90">
        <v>953</v>
      </c>
      <c r="C563" s="91" t="s">
        <v>21</v>
      </c>
      <c r="D563" s="91" t="s">
        <v>345</v>
      </c>
      <c r="E563" s="91" t="s">
        <v>5</v>
      </c>
      <c r="F563" s="91"/>
      <c r="G563" s="159">
        <f>G564</f>
        <v>4206</v>
      </c>
      <c r="H563" s="34">
        <f t="shared" si="68"/>
        <v>0</v>
      </c>
      <c r="I563" s="34">
        <f t="shared" si="68"/>
        <v>0</v>
      </c>
      <c r="J563" s="34">
        <f t="shared" si="68"/>
        <v>0</v>
      </c>
      <c r="K563" s="34">
        <f t="shared" si="68"/>
        <v>0</v>
      </c>
      <c r="L563" s="34">
        <f t="shared" si="68"/>
        <v>0</v>
      </c>
      <c r="M563" s="34">
        <f t="shared" si="68"/>
        <v>0</v>
      </c>
      <c r="N563" s="34">
        <f t="shared" si="68"/>
        <v>0</v>
      </c>
      <c r="O563" s="34">
        <f t="shared" si="68"/>
        <v>0</v>
      </c>
      <c r="P563" s="34">
        <f t="shared" si="68"/>
        <v>0</v>
      </c>
      <c r="Q563" s="34">
        <f t="shared" si="68"/>
        <v>0</v>
      </c>
      <c r="R563" s="34">
        <f t="shared" si="68"/>
        <v>0</v>
      </c>
      <c r="S563" s="34">
        <f t="shared" si="68"/>
        <v>0</v>
      </c>
      <c r="T563" s="34">
        <f t="shared" si="68"/>
        <v>0</v>
      </c>
      <c r="U563" s="34">
        <f t="shared" si="68"/>
        <v>0</v>
      </c>
      <c r="V563" s="34">
        <f t="shared" si="68"/>
        <v>0</v>
      </c>
      <c r="W563" s="34">
        <f t="shared" si="68"/>
        <v>0</v>
      </c>
      <c r="X563" s="68">
        <f t="shared" si="68"/>
        <v>12003.04085</v>
      </c>
      <c r="Y563" s="59" t="e">
        <f>X563/#REF!*100</f>
        <v>#REF!</v>
      </c>
    </row>
    <row r="564" spans="1:25" ht="16.5" outlineLevel="6" thickBot="1">
      <c r="A564" s="5" t="s">
        <v>124</v>
      </c>
      <c r="B564" s="21">
        <v>953</v>
      </c>
      <c r="C564" s="6" t="s">
        <v>21</v>
      </c>
      <c r="D564" s="6" t="s">
        <v>345</v>
      </c>
      <c r="E564" s="6" t="s">
        <v>122</v>
      </c>
      <c r="F564" s="6"/>
      <c r="G564" s="160">
        <f>G565</f>
        <v>4206</v>
      </c>
      <c r="H564" s="26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44"/>
      <c r="X564" s="65">
        <v>12003.04085</v>
      </c>
      <c r="Y564" s="59">
        <f>X564/G548*100</f>
        <v>545.3463808930505</v>
      </c>
    </row>
    <row r="565" spans="1:25" ht="32.25" outlineLevel="6" thickBot="1">
      <c r="A565" s="88" t="s">
        <v>125</v>
      </c>
      <c r="B565" s="92">
        <v>953</v>
      </c>
      <c r="C565" s="93" t="s">
        <v>21</v>
      </c>
      <c r="D565" s="93" t="s">
        <v>345</v>
      </c>
      <c r="E565" s="93" t="s">
        <v>123</v>
      </c>
      <c r="F565" s="93"/>
      <c r="G565" s="161">
        <v>4206</v>
      </c>
      <c r="H565" s="55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75"/>
      <c r="Y565" s="59"/>
    </row>
    <row r="566" spans="1:25" ht="49.5" customHeight="1" outlineLevel="6" thickBot="1">
      <c r="A566" s="48" t="s">
        <v>22</v>
      </c>
      <c r="B566" s="48"/>
      <c r="C566" s="48"/>
      <c r="D566" s="48"/>
      <c r="E566" s="48"/>
      <c r="F566" s="48"/>
      <c r="G566" s="179">
        <f>G441+G13</f>
        <v>770094.3758700001</v>
      </c>
      <c r="H566" s="55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75"/>
      <c r="Y566" s="59"/>
    </row>
    <row r="567" spans="1:25" ht="19.5" customHeight="1" outlineLevel="6" thickBot="1">
      <c r="A567" s="1"/>
      <c r="B567" s="22"/>
      <c r="C567" s="1"/>
      <c r="D567" s="1"/>
      <c r="E567" s="1"/>
      <c r="F567" s="1"/>
      <c r="G567" s="1"/>
      <c r="H567" s="55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75"/>
      <c r="Y567" s="59"/>
    </row>
    <row r="568" spans="1:25" ht="16.5" outlineLevel="6" thickBot="1">
      <c r="A568" s="3"/>
      <c r="B568" s="3"/>
      <c r="C568" s="3"/>
      <c r="D568" s="3"/>
      <c r="E568" s="3"/>
      <c r="F568" s="3"/>
      <c r="G568" s="3"/>
      <c r="H568" s="55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75"/>
      <c r="Y568" s="59"/>
    </row>
    <row r="569" spans="8:25" ht="16.5" outlineLevel="6" thickBot="1">
      <c r="H569" s="55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75"/>
      <c r="Y569" s="59"/>
    </row>
    <row r="570" spans="8:25" ht="16.5" outlineLevel="6" thickBot="1">
      <c r="H570" s="55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75"/>
      <c r="Y570" s="59"/>
    </row>
    <row r="571" spans="8:25" ht="16.5" outlineLevel="6" thickBot="1">
      <c r="H571" s="55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75"/>
      <c r="Y571" s="59"/>
    </row>
    <row r="572" spans="8:25" ht="16.5" outlineLevel="6" thickBot="1">
      <c r="H572" s="55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75"/>
      <c r="Y572" s="59"/>
    </row>
    <row r="573" spans="8:25" ht="16.5" outlineLevel="6" thickBot="1">
      <c r="H573" s="32">
        <f aca="true" t="shared" si="69" ref="H573:X573">H574</f>
        <v>0</v>
      </c>
      <c r="I573" s="32">
        <f t="shared" si="69"/>
        <v>0</v>
      </c>
      <c r="J573" s="32">
        <f t="shared" si="69"/>
        <v>0</v>
      </c>
      <c r="K573" s="32">
        <f t="shared" si="69"/>
        <v>0</v>
      </c>
      <c r="L573" s="32">
        <f t="shared" si="69"/>
        <v>0</v>
      </c>
      <c r="M573" s="32">
        <f t="shared" si="69"/>
        <v>0</v>
      </c>
      <c r="N573" s="32">
        <f t="shared" si="69"/>
        <v>0</v>
      </c>
      <c r="O573" s="32">
        <f t="shared" si="69"/>
        <v>0</v>
      </c>
      <c r="P573" s="32">
        <f t="shared" si="69"/>
        <v>0</v>
      </c>
      <c r="Q573" s="32">
        <f t="shared" si="69"/>
        <v>0</v>
      </c>
      <c r="R573" s="32">
        <f t="shared" si="69"/>
        <v>0</v>
      </c>
      <c r="S573" s="32">
        <f t="shared" si="69"/>
        <v>0</v>
      </c>
      <c r="T573" s="32">
        <f t="shared" si="69"/>
        <v>0</v>
      </c>
      <c r="U573" s="32">
        <f t="shared" si="69"/>
        <v>0</v>
      </c>
      <c r="V573" s="32">
        <f t="shared" si="69"/>
        <v>0</v>
      </c>
      <c r="W573" s="32">
        <f t="shared" si="69"/>
        <v>0</v>
      </c>
      <c r="X573" s="67">
        <f t="shared" si="69"/>
        <v>0</v>
      </c>
      <c r="Y573" s="59">
        <v>0</v>
      </c>
    </row>
    <row r="574" spans="8:25" ht="15.75" outlineLevel="6">
      <c r="H574" s="26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44"/>
      <c r="X574" s="65">
        <v>0</v>
      </c>
      <c r="Y574" s="59">
        <v>0</v>
      </c>
    </row>
    <row r="575" spans="8:25" ht="18.75">
      <c r="H575" s="38" t="e">
        <f>#REF!+#REF!+H447+H13</f>
        <v>#REF!</v>
      </c>
      <c r="I575" s="38" t="e">
        <f>#REF!+#REF!+I447+I13</f>
        <v>#REF!</v>
      </c>
      <c r="J575" s="38" t="e">
        <f>#REF!+#REF!+J447+J13</f>
        <v>#REF!</v>
      </c>
      <c r="K575" s="38" t="e">
        <f>#REF!+#REF!+K447+K13</f>
        <v>#REF!</v>
      </c>
      <c r="L575" s="38" t="e">
        <f>#REF!+#REF!+L447+L13</f>
        <v>#REF!</v>
      </c>
      <c r="M575" s="38" t="e">
        <f>#REF!+#REF!+M447+M13</f>
        <v>#REF!</v>
      </c>
      <c r="N575" s="38" t="e">
        <f>#REF!+#REF!+N447+N13</f>
        <v>#REF!</v>
      </c>
      <c r="O575" s="38" t="e">
        <f>#REF!+#REF!+O447+O13</f>
        <v>#REF!</v>
      </c>
      <c r="P575" s="38" t="e">
        <f>#REF!+#REF!+P447+P13</f>
        <v>#REF!</v>
      </c>
      <c r="Q575" s="38" t="e">
        <f>#REF!+#REF!+Q447+Q13</f>
        <v>#REF!</v>
      </c>
      <c r="R575" s="38" t="e">
        <f>#REF!+#REF!+R447+R13</f>
        <v>#REF!</v>
      </c>
      <c r="S575" s="38" t="e">
        <f>#REF!+#REF!+S447+S13</f>
        <v>#REF!</v>
      </c>
      <c r="T575" s="38" t="e">
        <f>#REF!+#REF!+T447+T13</f>
        <v>#REF!</v>
      </c>
      <c r="U575" s="38" t="e">
        <f>#REF!+#REF!+U447+U13</f>
        <v>#REF!</v>
      </c>
      <c r="V575" s="38" t="e">
        <f>#REF!+#REF!+V447+V13</f>
        <v>#REF!</v>
      </c>
      <c r="W575" s="38" t="e">
        <f>#REF!+#REF!+W447+W13</f>
        <v>#REF!</v>
      </c>
      <c r="X575" s="76" t="e">
        <f>#REF!+#REF!+X447+X13</f>
        <v>#REF!</v>
      </c>
      <c r="Y575" s="56" t="e">
        <f>X575/G566*100</f>
        <v>#REF!</v>
      </c>
    </row>
    <row r="576" spans="8:23" ht="15.75"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8:23" ht="15.75"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</sheetData>
  <sheetProtection/>
  <autoFilter ref="A12:G566"/>
  <mergeCells count="8">
    <mergeCell ref="A10:V10"/>
    <mergeCell ref="A9:V9"/>
    <mergeCell ref="B5:W5"/>
    <mergeCell ref="B6:W6"/>
    <mergeCell ref="C7:V7"/>
    <mergeCell ref="B2:F2"/>
    <mergeCell ref="B3:F3"/>
    <mergeCell ref="B4:F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2017-12-20T04:27:18Z</cp:lastPrinted>
  <dcterms:created xsi:type="dcterms:W3CDTF">2008-11-11T04:53:42Z</dcterms:created>
  <dcterms:modified xsi:type="dcterms:W3CDTF">2018-12-20T01:09:53Z</dcterms:modified>
  <cp:category/>
  <cp:version/>
  <cp:contentType/>
  <cp:contentStatus/>
</cp:coreProperties>
</file>